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195"/>
  </bookViews>
  <sheets>
    <sheet name="目录" sheetId="1" r:id="rId1"/>
    <sheet name="一般公共预算收入决算表" sheetId="2" r:id="rId2"/>
    <sheet name="一般公共预算支出决算表" sheetId="3" r:id="rId3"/>
    <sheet name="本级一般公共预算支出决算表" sheetId="4" r:id="rId4"/>
    <sheet name="一般公共预算基本支出决算表" sheetId="5" r:id="rId5"/>
    <sheet name="一般公共预算“三公经费”财政拨款支出决算表" sheetId="6" r:id="rId6"/>
    <sheet name="政府性基金预算收入决算表" sheetId="7" r:id="rId7"/>
    <sheet name="政府性基金预算支出决算表" sheetId="8" r:id="rId8"/>
    <sheet name="本级政府性基金预算支出决算表" sheetId="9" r:id="rId9"/>
    <sheet name="国有资本经营预算收入决算表" sheetId="10" r:id="rId10"/>
    <sheet name="国有资本经营预算支出决算表" sheetId="11" r:id="rId11"/>
    <sheet name="本级国有资本经营支出决算表" sheetId="12" r:id="rId12"/>
    <sheet name="社会保险基金预算收入决算表" sheetId="13" r:id="rId13"/>
    <sheet name="社会保险基金预算支出决算表" sheetId="14" r:id="rId14"/>
    <sheet name="一般公共预算税收返还和转移支付表" sheetId="15" r:id="rId15"/>
    <sheet name="政府性基金转移支付表" sheetId="16" r:id="rId16"/>
    <sheet name="专项转移支付执行情况表" sheetId="17" r:id="rId17"/>
    <sheet name="地方政府债务限额及余额决算情况表" sheetId="18" r:id="rId18"/>
    <sheet name="地方政府一般债务余额情况表" sheetId="19" r:id="rId19"/>
    <sheet name="地方政府专项债务余额情况表" sheetId="20" r:id="rId20"/>
    <sheet name="新增地方政府债券使用情况表" sheetId="21" r:id="rId21"/>
    <sheet name="地方政府债务发行及还本付息情况表" sheetId="22" r:id="rId22"/>
    <sheet name="政府采购情况表" sheetId="23" r:id="rId23"/>
    <sheet name="政府购买服务情况表" sheetId="24" r:id="rId24"/>
  </sheets>
  <definedNames>
    <definedName name="_xlnm._FilterDatabase" localSheetId="16" hidden="1">专项转移支付执行情况表!$A$1:$C$192</definedName>
  </definedNames>
  <calcPr calcId="144525"/>
</workbook>
</file>

<file path=xl/sharedStrings.xml><?xml version="1.0" encoding="utf-8"?>
<sst xmlns="http://schemas.openxmlformats.org/spreadsheetml/2006/main" count="858">
  <si>
    <t>目 录</t>
  </si>
  <si>
    <t>一 大兴区庞各庄镇2023年一般公共预算收入决算表</t>
  </si>
  <si>
    <t>二 大兴区庞各庄镇2023年一般公共预算支出决算表</t>
  </si>
  <si>
    <t>三 大兴区庞各庄镇2023年本级一般公共预算支出决算表</t>
  </si>
  <si>
    <t>四 大兴区庞各庄镇2023年一般公共预算基本支出决算表</t>
  </si>
  <si>
    <t>五 大兴区庞各庄镇2023年一般公共预算“三公经费”财政拨款支出决算表</t>
  </si>
  <si>
    <t>六 大兴区庞各庄镇2023年政府性基金预算收入决算表</t>
  </si>
  <si>
    <t>七 大兴区庞各庄镇2023年政府性基金预算支出决算表</t>
  </si>
  <si>
    <t>八 大兴区庞各庄镇2023年本级政府性基金支出决算表</t>
  </si>
  <si>
    <t>九 大兴区庞各庄镇2023年国有资本经营预算收入决算表</t>
  </si>
  <si>
    <t>十 大兴区庞各庄镇2023年国有资本经营支出决算表</t>
  </si>
  <si>
    <t>十一 大兴区庞各庄镇2023年本级国有资本经营支出决算表</t>
  </si>
  <si>
    <t>十二 大兴区庞各庄镇2023年社会保险基金预算收入决算表</t>
  </si>
  <si>
    <t>十三 大兴区庞各庄镇2023年社会保险基金预算支出决算表</t>
  </si>
  <si>
    <t>十四 大兴区庞各庄镇2023年一般公共预算税收返还和转移支付明细表</t>
  </si>
  <si>
    <t>十五 大兴区庞各庄镇2023年政府性基金预算转移支付明细表</t>
  </si>
  <si>
    <t>十六 大兴区庞各庄镇2023年专项转移支付执行情况表</t>
  </si>
  <si>
    <t>十七 大兴区庞各庄镇2023年地方政府债务限额及余额预算情况表</t>
  </si>
  <si>
    <t>十八 大兴区庞各庄镇2023年地方政府一般债务余额情况表</t>
  </si>
  <si>
    <t>十九 大兴区庞各庄镇2023年地方政府专项债务余额情况表</t>
  </si>
  <si>
    <t>二十 大兴区庞各庄镇2023年新增地方政府债券使用情况表</t>
  </si>
  <si>
    <t>二十一 大兴区庞各庄镇2023年地方政府债券发行及还本付息情况表</t>
  </si>
  <si>
    <t>二十二 大兴区庞各庄镇2023年政府采购情况表</t>
  </si>
  <si>
    <t>二十三 大兴区庞各庄镇2023年政府购买服务支出情况表</t>
  </si>
  <si>
    <t>大兴区庞各庄镇2023年一般公共预算收入决算表</t>
  </si>
  <si>
    <t>单位：万元</t>
  </si>
  <si>
    <t>科目名称</t>
  </si>
  <si>
    <t>预算数</t>
  </si>
  <si>
    <t>调整预算数</t>
  </si>
  <si>
    <t>决算数</t>
  </si>
  <si>
    <t>决算数为调整预算数的%</t>
  </si>
  <si>
    <t>决算为上年决算数的%</t>
  </si>
  <si>
    <t>上年决算数</t>
  </si>
  <si>
    <t xml:space="preserve">    收入合计</t>
  </si>
  <si>
    <t xml:space="preserve">    增值税</t>
  </si>
  <si>
    <t xml:space="preserve">    企业所得税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</si>
  <si>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</si>
  <si>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</si>
  <si>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</si>
  <si>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</si>
  <si>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</si>
  <si>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>大兴区庞各庄镇2023年一般公共预算支出决算表</t>
  </si>
  <si>
    <t>功能分类科目</t>
  </si>
  <si>
    <t>决算数为上年决算数的%</t>
  </si>
  <si>
    <t>科目编码</t>
  </si>
  <si>
    <t>2022决算数</t>
  </si>
  <si>
    <t>一、一般公共预算支出</t>
  </si>
  <si>
    <t>一般公共服务支出</t>
  </si>
  <si>
    <t>国防支出</t>
  </si>
  <si>
    <t>公共安全支出</t>
  </si>
  <si>
    <t>教育支出</t>
  </si>
  <si>
    <t>科学技术支出</t>
  </si>
  <si>
    <t>-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</si>
  <si>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</si>
  <si>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</si>
  <si>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</si>
  <si>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</si>
  <si>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</si>
  <si>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</si>
  <si>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</si>
  <si>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自然资源海洋气象等支出</t>
  </si>
  <si>
    <t>住房保障支出</t>
  </si>
  <si>
    <t>灾害防治及应急管理支出</t>
  </si>
  <si>
    <t>预备费</t>
  </si>
  <si>
    <t>二、上解支出</t>
  </si>
  <si>
    <t>支出总计</t>
  </si>
  <si>
    <t>决算数为预算数的%</t>
  </si>
  <si>
    <t xml:space="preserve"> </t>
  </si>
  <si>
    <t>一般公共预算支出合计</t>
  </si>
  <si>
    <t>201</t>
  </si>
  <si>
    <t xml:space="preserve">  一般公共服务支出</t>
  </si>
  <si>
    <t>20101</t>
  </si>
  <si>
    <t xml:space="preserve">    人大事务</t>
  </si>
  <si>
    <t xml:space="preserve">      代表工作</t>
  </si>
  <si>
    <t>2010199</t>
  </si>
  <si>
    <t xml:space="preserve">      其他人大事务支出</t>
  </si>
  <si>
    <t>20103</t>
  </si>
  <si>
    <t xml:space="preserve">    政府办公厅(室)及相关机构事务</t>
  </si>
  <si>
    <t>2010301</t>
  </si>
  <si>
    <t xml:space="preserve">      行政运行</t>
  </si>
  <si>
    <t xml:space="preserve">      事业运行</t>
  </si>
  <si>
    <t>2010399</t>
  </si>
  <si>
    <t xml:space="preserve">      其他政府办公厅(室)及相关机构事务支出</t>
  </si>
  <si>
    <t>20105</t>
  </si>
  <si>
    <t xml:space="preserve">    统计信息事务</t>
  </si>
  <si>
    <t xml:space="preserve">      专项普查活动</t>
  </si>
  <si>
    <t xml:space="preserve">      统计抽样调查</t>
  </si>
  <si>
    <t>20106</t>
  </si>
  <si>
    <t xml:space="preserve">    财政事务</t>
  </si>
  <si>
    <t>2010650</t>
  </si>
  <si>
    <t xml:space="preserve">   纪检监察事务</t>
  </si>
  <si>
    <t xml:space="preserve">      其他纪检监察事务支出</t>
  </si>
  <si>
    <t xml:space="preserve">   民族事务</t>
  </si>
  <si>
    <t xml:space="preserve">      民族工作专项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</si>
  <si>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</si>
  <si>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</si>
  <si>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</si>
  <si>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党委办公厅(室)及相关机构事务</t>
  </si>
  <si>
    <t>2013101</t>
  </si>
  <si>
    <t>20132</t>
  </si>
  <si>
    <t xml:space="preserve">    组织事务</t>
  </si>
  <si>
    <t>2013202</t>
  </si>
  <si>
    <t xml:space="preserve">      一般行政管理事务</t>
  </si>
  <si>
    <t>2013250</t>
  </si>
  <si>
    <t>20136</t>
  </si>
  <si>
    <t xml:space="preserve">    其他共产党事务支出</t>
  </si>
  <si>
    <t>2013602</t>
  </si>
  <si>
    <t xml:space="preserve">  国防支出</t>
  </si>
  <si>
    <t xml:space="preserve">    国防动员</t>
  </si>
  <si>
    <t xml:space="preserve">      兵役征集</t>
  </si>
  <si>
    <t>204</t>
  </si>
  <si>
    <t xml:space="preserve">  公共安全支出</t>
  </si>
  <si>
    <t>20406</t>
  </si>
  <si>
    <t xml:space="preserve">    司法</t>
  </si>
  <si>
    <t>2040604</t>
  </si>
  <si>
    <t xml:space="preserve">      基层司法业务</t>
  </si>
  <si>
    <t>205</t>
  </si>
  <si>
    <t xml:space="preserve">  教育支出</t>
  </si>
  <si>
    <t>20502</t>
  </si>
  <si>
    <t xml:space="preserve">    普通教育</t>
  </si>
  <si>
    <t>2050201</t>
  </si>
  <si>
    <t xml:space="preserve">      学前教育</t>
  </si>
  <si>
    <t>2050202</t>
  </si>
  <si>
    <t xml:space="preserve">      小学教育</t>
  </si>
  <si>
    <t>2050203</t>
  </si>
  <si>
    <t xml:space="preserve">      初中教育</t>
  </si>
  <si>
    <t>20504</t>
  </si>
  <si>
    <t xml:space="preserve">    成人教育</t>
  </si>
  <si>
    <t>2050401</t>
  </si>
  <si>
    <t xml:space="preserve">      成人初等教育</t>
  </si>
  <si>
    <t>20509</t>
  </si>
  <si>
    <t xml:space="preserve">    教育费附加安排的支出</t>
  </si>
  <si>
    <t>2050999</t>
  </si>
  <si>
    <t xml:space="preserve">      其他教育费附加安排的支出</t>
  </si>
  <si>
    <t>20599</t>
  </si>
  <si>
    <t xml:space="preserve">    其他教育支出(款)</t>
  </si>
  <si>
    <t>2059999</t>
  </si>
  <si>
    <t xml:space="preserve">      其他教育支出(项)</t>
  </si>
  <si>
    <t>206</t>
  </si>
  <si>
    <t xml:space="preserve">    科学技术支出</t>
  </si>
  <si>
    <t>20601</t>
  </si>
  <si>
    <t xml:space="preserve">    科学技术管理事务</t>
  </si>
  <si>
    <t>2060199</t>
  </si>
  <si>
    <t xml:space="preserve">     其他科学技术管理事务支出</t>
  </si>
  <si>
    <t>207</t>
  </si>
  <si>
    <t xml:space="preserve">  文化体育与传媒支出</t>
  </si>
  <si>
    <t>20701</t>
  </si>
  <si>
    <t xml:space="preserve">    文化</t>
  </si>
  <si>
    <t xml:space="preserve">      图书馆</t>
  </si>
  <si>
    <t>2070109</t>
  </si>
  <si>
    <t xml:space="preserve">      群众文化</t>
  </si>
  <si>
    <t xml:space="preserve">      旅游宣传</t>
  </si>
  <si>
    <t>2070199</t>
  </si>
  <si>
    <t xml:space="preserve">      其他文化支出</t>
  </si>
  <si>
    <t xml:space="preserve">    文物</t>
  </si>
  <si>
    <t xml:space="preserve">      文物保护</t>
  </si>
  <si>
    <t>208</t>
  </si>
  <si>
    <t xml:space="preserve">  社会保障和就业支出</t>
  </si>
  <si>
    <t>20801</t>
  </si>
  <si>
    <t xml:space="preserve">    人力资源和社会保障管理事务</t>
  </si>
  <si>
    <t xml:space="preserve">      社会保险经办机构</t>
  </si>
  <si>
    <t>2080199</t>
  </si>
  <si>
    <t xml:space="preserve">      其他人力资源和社会保障管理事务支出</t>
  </si>
  <si>
    <t>20802</t>
  </si>
  <si>
    <t xml:space="preserve">    民政管理事务</t>
  </si>
  <si>
    <t xml:space="preserve">      基层政权和社区建设</t>
  </si>
  <si>
    <t>2080299</t>
  </si>
  <si>
    <t xml:space="preserve">      其他民政管理事务支出</t>
  </si>
  <si>
    <t>20805</t>
  </si>
  <si>
    <t xml:space="preserve">    行政事业单位离退休</t>
  </si>
  <si>
    <t>2080501</t>
  </si>
  <si>
    <t xml:space="preserve">      行政单位离退休</t>
  </si>
  <si>
    <t>2080502</t>
  </si>
  <si>
    <t xml:space="preserve">      事业单位离退休</t>
  </si>
  <si>
    <t>2080503</t>
  </si>
  <si>
    <t xml:space="preserve">      离退休人员管理机构</t>
  </si>
  <si>
    <t>2080505</t>
  </si>
  <si>
    <t xml:space="preserve">      机关事业单位基本养老保险缴费支出</t>
  </si>
  <si>
    <t>2080506</t>
  </si>
  <si>
    <t xml:space="preserve">      机关事业单位职业年金缴费支出</t>
  </si>
  <si>
    <t xml:space="preserve">      其他行政事业单位养老支出</t>
  </si>
  <si>
    <t>20807</t>
  </si>
  <si>
    <t xml:space="preserve">    就业补助</t>
  </si>
  <si>
    <t>2080702</t>
  </si>
  <si>
    <t xml:space="preserve">      职业培训补贴</t>
  </si>
  <si>
    <t>2080705</t>
  </si>
  <si>
    <t xml:space="preserve">      公益性岗位补贴</t>
  </si>
  <si>
    <t xml:space="preserve">      其他就业补助支出</t>
  </si>
  <si>
    <t>20808</t>
  </si>
  <si>
    <t xml:space="preserve">    抚恤</t>
  </si>
  <si>
    <t xml:space="preserve">      死亡抚恤</t>
  </si>
  <si>
    <t>2080804</t>
  </si>
  <si>
    <t xml:space="preserve">      优抚事业单位支出</t>
  </si>
  <si>
    <t>2080805</t>
  </si>
  <si>
    <t xml:space="preserve">      义务兵优待</t>
  </si>
  <si>
    <t>2080899</t>
  </si>
  <si>
    <t xml:space="preserve">      其他优抚支出</t>
  </si>
  <si>
    <t>20809</t>
  </si>
  <si>
    <t xml:space="preserve">    退役安置</t>
  </si>
  <si>
    <t>2080901</t>
  </si>
  <si>
    <t xml:space="preserve">      退役士兵安置</t>
  </si>
  <si>
    <t xml:space="preserve">    社会福利</t>
  </si>
  <si>
    <t xml:space="preserve">      养老服务</t>
  </si>
  <si>
    <t>20811</t>
  </si>
  <si>
    <t xml:space="preserve">    残疾人事业</t>
  </si>
  <si>
    <t xml:space="preserve">      残疾人康复</t>
  </si>
  <si>
    <t>2081105</t>
  </si>
  <si>
    <t xml:space="preserve">      残疾人就业和扶贫</t>
  </si>
  <si>
    <t>2081199</t>
  </si>
  <si>
    <t xml:space="preserve">      其他残疾人事业支出</t>
  </si>
  <si>
    <t>20819</t>
  </si>
  <si>
    <t xml:space="preserve">    最低生活保障</t>
  </si>
  <si>
    <t>2081902</t>
  </si>
  <si>
    <t xml:space="preserve">      农村最低生活保障金支出</t>
  </si>
  <si>
    <t>20899</t>
  </si>
  <si>
    <t xml:space="preserve">    其他社会保障和就业支出(款)</t>
  </si>
  <si>
    <t xml:space="preserve">      其他社会保障和就业支出</t>
  </si>
  <si>
    <t>210</t>
  </si>
  <si>
    <t xml:space="preserve">  卫生健康支出</t>
  </si>
  <si>
    <t>21003</t>
  </si>
  <si>
    <t xml:space="preserve">    基层医疗卫生机构</t>
  </si>
  <si>
    <t>2100302</t>
  </si>
  <si>
    <t xml:space="preserve">      乡镇卫生院</t>
  </si>
  <si>
    <t xml:space="preserve">      其他基层医疗卫生机构支出</t>
  </si>
  <si>
    <t>21004</t>
  </si>
  <si>
    <t xml:space="preserve">    公共卫生</t>
  </si>
  <si>
    <t>2100408</t>
  </si>
  <si>
    <t xml:space="preserve">      基本公共卫生服务</t>
  </si>
  <si>
    <t xml:space="preserve">      重大公共卫生服务</t>
  </si>
  <si>
    <t>2100410</t>
  </si>
  <si>
    <t xml:space="preserve">      突发公共卫生事件应急处理</t>
  </si>
  <si>
    <t xml:space="preserve">      其他公共卫生支出</t>
  </si>
  <si>
    <t>21006</t>
  </si>
  <si>
    <t xml:space="preserve">    中医药</t>
  </si>
  <si>
    <t>2100601</t>
  </si>
  <si>
    <t xml:space="preserve">      中医(民族医)药专项</t>
  </si>
  <si>
    <t>21007</t>
  </si>
  <si>
    <t xml:space="preserve">    计划生育事务</t>
  </si>
  <si>
    <t>2100717</t>
  </si>
  <si>
    <t xml:space="preserve">      计划生育服务</t>
  </si>
  <si>
    <t xml:space="preserve">      其他计划生育事务支出</t>
  </si>
  <si>
    <t>21011</t>
  </si>
  <si>
    <t xml:space="preserve">    行政事业单位医疗</t>
  </si>
  <si>
    <t>2101101</t>
  </si>
  <si>
    <t xml:space="preserve">      行政单位医疗</t>
  </si>
  <si>
    <t>2101102</t>
  </si>
  <si>
    <t xml:space="preserve">      事业单位医疗</t>
  </si>
  <si>
    <t>2101103</t>
  </si>
  <si>
    <t xml:space="preserve">      公务员医疗补助</t>
  </si>
  <si>
    <t>21013</t>
  </si>
  <si>
    <t xml:space="preserve">    医疗救助</t>
  </si>
  <si>
    <t>2101301</t>
  </si>
  <si>
    <t xml:space="preserve">      城乡医疗救助</t>
  </si>
  <si>
    <t>21014</t>
  </si>
  <si>
    <t xml:space="preserve">    优抚对象医疗</t>
  </si>
  <si>
    <t>2101401</t>
  </si>
  <si>
    <t xml:space="preserve">      优抚对象医疗补助</t>
  </si>
  <si>
    <t>21015</t>
  </si>
  <si>
    <t xml:space="preserve">    医疗保障管理事务</t>
  </si>
  <si>
    <t>2101599</t>
  </si>
  <si>
    <t xml:space="preserve">      其他医疗保障管理事务支出</t>
  </si>
  <si>
    <t>21099</t>
  </si>
  <si>
    <t xml:space="preserve">    其他卫生健康支出</t>
  </si>
  <si>
    <t>2109999</t>
  </si>
  <si>
    <t xml:space="preserve">      其他卫生健康支出</t>
  </si>
  <si>
    <t>211</t>
  </si>
  <si>
    <t xml:space="preserve">  节能环保支出</t>
  </si>
  <si>
    <t>21103</t>
  </si>
  <si>
    <t xml:space="preserve">    污染防治</t>
  </si>
  <si>
    <t>2110301</t>
  </si>
  <si>
    <t xml:space="preserve">      大气</t>
  </si>
  <si>
    <t>212</t>
  </si>
  <si>
    <t xml:space="preserve">  城乡社区支出</t>
  </si>
  <si>
    <t>21201</t>
  </si>
  <si>
    <t xml:space="preserve">    城乡社区管理事务</t>
  </si>
  <si>
    <t xml:space="preserve">     城管执法</t>
  </si>
  <si>
    <t>2120199</t>
  </si>
  <si>
    <t xml:space="preserve">      其他城乡社区管理事务支出</t>
  </si>
  <si>
    <t xml:space="preserve">    城乡社区规划与管理</t>
  </si>
  <si>
    <t xml:space="preserve">      城乡社区规划与管理</t>
  </si>
  <si>
    <t>21205</t>
  </si>
  <si>
    <t xml:space="preserve">    城乡社区环境卫生(款)</t>
  </si>
  <si>
    <t>2120501</t>
  </si>
  <si>
    <t xml:space="preserve">      城乡社区环境卫生(项)</t>
  </si>
  <si>
    <t>21299</t>
  </si>
  <si>
    <t xml:space="preserve">    其他城乡社区支出(款)</t>
  </si>
  <si>
    <t xml:space="preserve">      其他城乡社区支出</t>
  </si>
  <si>
    <t>213</t>
  </si>
  <si>
    <t xml:space="preserve">  农林水支出</t>
  </si>
  <si>
    <t>21301</t>
  </si>
  <si>
    <t xml:space="preserve">    农业</t>
  </si>
  <si>
    <t>2130104</t>
  </si>
  <si>
    <t>2130108</t>
  </si>
  <si>
    <t xml:space="preserve">      病虫害控制</t>
  </si>
  <si>
    <t>2130119</t>
  </si>
  <si>
    <t xml:space="preserve">      防灾救灾</t>
  </si>
  <si>
    <t xml:space="preserve">      农业生产发展</t>
  </si>
  <si>
    <t xml:space="preserve">      农村合作经济</t>
  </si>
  <si>
    <t>2130126</t>
  </si>
  <si>
    <t xml:space="preserve">      农村公益事业</t>
  </si>
  <si>
    <t>2130153</t>
  </si>
  <si>
    <t xml:space="preserve">      农田建设</t>
  </si>
  <si>
    <t>2130199</t>
  </si>
  <si>
    <t xml:space="preserve">      其他农业支出</t>
  </si>
  <si>
    <t>21302</t>
  </si>
  <si>
    <t xml:space="preserve">    林业</t>
  </si>
  <si>
    <t>2130205</t>
  </si>
  <si>
    <t xml:space="preserve">      森林培育</t>
  </si>
  <si>
    <t>2130221</t>
  </si>
  <si>
    <t xml:space="preserve">      产业化管理</t>
  </si>
  <si>
    <t xml:space="preserve">      其他林业和草原支出</t>
  </si>
  <si>
    <t>21303</t>
  </si>
  <si>
    <t xml:space="preserve">    水利</t>
  </si>
  <si>
    <t>2130305</t>
  </si>
  <si>
    <t>水利工程建设</t>
  </si>
  <si>
    <t>2130311</t>
  </si>
  <si>
    <t>水资源节约管理与保护</t>
  </si>
  <si>
    <t>2130314</t>
  </si>
  <si>
    <t>防汛</t>
  </si>
  <si>
    <t>2130399</t>
  </si>
  <si>
    <t>其他水利支出</t>
  </si>
  <si>
    <t>21305</t>
  </si>
  <si>
    <t xml:space="preserve">    扶贫</t>
  </si>
  <si>
    <t xml:space="preserve">      生产发展</t>
  </si>
  <si>
    <t xml:space="preserve">      社会发展</t>
  </si>
  <si>
    <t>21307</t>
  </si>
  <si>
    <t xml:space="preserve">    农村综合改革</t>
  </si>
  <si>
    <t>2130705</t>
  </si>
  <si>
    <t xml:space="preserve">      对村民委员会和村党支部的补助</t>
  </si>
  <si>
    <t>21308</t>
  </si>
  <si>
    <t xml:space="preserve">    普惠金融发展支出</t>
  </si>
  <si>
    <t>2130803</t>
  </si>
  <si>
    <t xml:space="preserve">      农业保险保费补贴</t>
  </si>
  <si>
    <t>214</t>
  </si>
  <si>
    <t xml:space="preserve">  交通运输支出</t>
  </si>
  <si>
    <t>21401</t>
  </si>
  <si>
    <t xml:space="preserve">    公路水路运输</t>
  </si>
  <si>
    <t>2140106</t>
  </si>
  <si>
    <t xml:space="preserve">      公路养护</t>
  </si>
  <si>
    <t>21402</t>
  </si>
  <si>
    <t xml:space="preserve">    铁路运输</t>
  </si>
  <si>
    <t>2140206</t>
  </si>
  <si>
    <t xml:space="preserve">      铁路安全</t>
  </si>
  <si>
    <t>220</t>
  </si>
  <si>
    <t xml:space="preserve">  自然资源海洋气象等支出</t>
  </si>
  <si>
    <t>22001</t>
  </si>
  <si>
    <t xml:space="preserve">    自然资源事务</t>
  </si>
  <si>
    <t>2200109</t>
  </si>
  <si>
    <t xml:space="preserve">      自然资源调查与确权登记</t>
  </si>
  <si>
    <t>22101</t>
  </si>
  <si>
    <t>保障性安居工程支出</t>
  </si>
  <si>
    <t>2210108</t>
  </si>
  <si>
    <t>老旧小区改造</t>
  </si>
  <si>
    <t xml:space="preserve">    住房改革支出</t>
  </si>
  <si>
    <t xml:space="preserve">      购房补贴</t>
  </si>
  <si>
    <t xml:space="preserve">    消防事务</t>
  </si>
  <si>
    <t xml:space="preserve">     其他消防事务支出</t>
  </si>
  <si>
    <t>大兴区庞各庄镇2023年一般公共预算基本支出决算表</t>
  </si>
  <si>
    <t>经济分类科目</t>
  </si>
  <si>
    <t>501</t>
  </si>
  <si>
    <t xml:space="preserve">  机关工资福利支出</t>
  </si>
  <si>
    <t>50101</t>
  </si>
  <si>
    <t xml:space="preserve">    工资奖金津补贴</t>
  </si>
  <si>
    <t>50102</t>
  </si>
  <si>
    <t xml:space="preserve">    社会保障缴费</t>
  </si>
  <si>
    <t>50103</t>
  </si>
  <si>
    <t xml:space="preserve">    住房公积金</t>
  </si>
  <si>
    <t>502</t>
  </si>
  <si>
    <t xml:space="preserve">  机关商品和服务支出</t>
  </si>
  <si>
    <t>50201</t>
  </si>
  <si>
    <t xml:space="preserve">    办公经费</t>
  </si>
  <si>
    <t>50203</t>
  </si>
  <si>
    <t xml:space="preserve">    培训费</t>
  </si>
  <si>
    <t>50208</t>
  </si>
  <si>
    <t xml:space="preserve">    公务用车运行维护费</t>
  </si>
  <si>
    <t>50209</t>
  </si>
  <si>
    <t xml:space="preserve">    维修(护)费</t>
  </si>
  <si>
    <t xml:space="preserve">  机关资本性支出</t>
  </si>
  <si>
    <t xml:space="preserve">    设备购置</t>
  </si>
  <si>
    <t>505</t>
  </si>
  <si>
    <t xml:space="preserve">  对事业单位经常性补助</t>
  </si>
  <si>
    <t>50501</t>
  </si>
  <si>
    <t xml:space="preserve">    工资福利支出</t>
  </si>
  <si>
    <t>50502</t>
  </si>
  <si>
    <t xml:space="preserve">    商品和服务支出</t>
  </si>
  <si>
    <t>509</t>
  </si>
  <si>
    <t xml:space="preserve">  对个人和家庭的补助</t>
  </si>
  <si>
    <t>50901</t>
  </si>
  <si>
    <t xml:space="preserve">    社会福利和救助</t>
  </si>
  <si>
    <t>50905</t>
  </si>
  <si>
    <t xml:space="preserve">    离退休费</t>
  </si>
  <si>
    <t>50999</t>
  </si>
  <si>
    <t xml:space="preserve">    其他对个人和家庭补助</t>
  </si>
  <si>
    <t>基本支出合计</t>
  </si>
  <si>
    <t>大兴区庞各庄镇2023年一般公共预算“三公经费”</t>
  </si>
  <si>
    <t>财政拨款支出决算表</t>
  </si>
  <si>
    <t>项    目</t>
  </si>
  <si>
    <t>2023年初预算数</t>
  </si>
  <si>
    <t>2023年调整预算数</t>
  </si>
  <si>
    <t>2023年决算数</t>
  </si>
  <si>
    <t>合    计</t>
  </si>
  <si>
    <t>1．因公出国（境）费用</t>
  </si>
  <si>
    <t>2．公务接待费</t>
  </si>
  <si>
    <t>3．公务用车费</t>
  </si>
  <si>
    <t xml:space="preserve">  其中：（1）公务用车运行维护费</t>
  </si>
  <si>
    <t xml:space="preserve">        （2）公务用车购置</t>
  </si>
  <si>
    <t>大兴区庞各庄镇2023年政府性基金收入决算表</t>
  </si>
  <si>
    <t>科   目</t>
  </si>
  <si>
    <t>一、新增建设用地土地有偿使用费收入</t>
  </si>
  <si>
    <t>二、城市公用事业附加收入</t>
  </si>
  <si>
    <t>三、国有土地收益基金收入</t>
  </si>
  <si>
    <t>四、农业土地开发资金收入</t>
  </si>
  <si>
    <t>五、国有土地使用权出让收入</t>
  </si>
  <si>
    <t>六、彩票公益金收入</t>
  </si>
  <si>
    <t>七、城市基础设施配套费收入</t>
  </si>
  <si>
    <t>八、污水处理费收入</t>
  </si>
  <si>
    <t>收入合计</t>
  </si>
  <si>
    <t>我单位不涉及上述表内数据。</t>
  </si>
  <si>
    <t>大兴区庞各庄镇2023年政府性基金预算支出决算表</t>
  </si>
  <si>
    <t>一、镇本级支出</t>
  </si>
  <si>
    <t>其他支出</t>
  </si>
  <si>
    <t>21208</t>
  </si>
  <si>
    <t xml:space="preserve">    国有土地使用权出让收入安排的支出</t>
  </si>
  <si>
    <t>2120803</t>
  </si>
  <si>
    <t xml:space="preserve">      城市建设支出</t>
  </si>
  <si>
    <t>2120804</t>
  </si>
  <si>
    <t xml:space="preserve">      农村基础设施建设支出</t>
  </si>
  <si>
    <t>2120814</t>
  </si>
  <si>
    <t xml:space="preserve">      农业生产发展支出</t>
  </si>
  <si>
    <t>229</t>
  </si>
  <si>
    <t>22960</t>
  </si>
  <si>
    <t>彩票公益金安排的支出</t>
  </si>
  <si>
    <t>2296003</t>
  </si>
  <si>
    <t>用于体育事业的彩票公益金支出</t>
  </si>
  <si>
    <t>政府性基金预算支出小计</t>
  </si>
  <si>
    <t>大兴区庞各庄镇2023年国有资本经营预算收入决算表</t>
  </si>
  <si>
    <t>科  目</t>
  </si>
  <si>
    <t>一、利润收入</t>
  </si>
  <si>
    <t>烟草企业利润收入</t>
  </si>
  <si>
    <t>电力企业利润收入</t>
  </si>
  <si>
    <t>二、股利、股息收入</t>
  </si>
  <si>
    <t>国有控股公司股利、股息收入</t>
  </si>
  <si>
    <t>国有参股公司股利、股息收入</t>
  </si>
  <si>
    <t>三、产权转让收入</t>
  </si>
  <si>
    <t>大兴区庞各庄镇2023年国有资本经营预算支出决算表</t>
  </si>
  <si>
    <t>国有资本经营预算支出</t>
  </si>
  <si>
    <t>解决历史遗留问题及改革成本支出</t>
  </si>
  <si>
    <t>厂办大集体改革支出</t>
  </si>
  <si>
    <t>国有企业改革成本支出</t>
  </si>
  <si>
    <t>支出合计</t>
  </si>
  <si>
    <t>大兴区庞各庄镇2023年镇本级国有资本经营预算支出决算表</t>
  </si>
  <si>
    <r>
      <rPr>
        <b/>
        <sz val="18"/>
        <rFont val="宋体"/>
        <charset val="134"/>
      </rPr>
      <t>大兴区庞各庄镇</t>
    </r>
    <r>
      <rPr>
        <b/>
        <sz val="18"/>
        <color rgb="FF000000"/>
        <rFont val="宋体"/>
        <charset val="134"/>
      </rPr>
      <t>2023年社会保险基金预算收入决算表</t>
    </r>
  </si>
  <si>
    <t>社会保险基金收入</t>
  </si>
  <si>
    <t>企业职工基本养老保险基金收入</t>
  </si>
  <si>
    <t xml:space="preserve">  企业职工基本养老保险费收入</t>
  </si>
  <si>
    <t xml:space="preserve">  企业职工基本养老保险基金财政补贴收入</t>
  </si>
  <si>
    <t xml:space="preserve">  企业职工基本养老保险基金利息收入</t>
  </si>
  <si>
    <t xml:space="preserve">  企业职工基本养老保险基金委托投资收益</t>
  </si>
  <si>
    <t xml:space="preserve">  其他企业职工基本养老保险基金收入</t>
  </si>
  <si>
    <t>失业保险基金收入</t>
  </si>
  <si>
    <t xml:space="preserve">  失业保险费收入</t>
  </si>
  <si>
    <t xml:space="preserve">  失业保险基金财政补贴收入</t>
  </si>
  <si>
    <t xml:space="preserve">  失业保险基金利息收入</t>
  </si>
  <si>
    <t xml:space="preserve">  其他失业保险基金收入</t>
  </si>
  <si>
    <t>职工基本医疗保险基金收入</t>
  </si>
  <si>
    <t xml:space="preserve">  职工基本医疗保险费收入</t>
  </si>
  <si>
    <t xml:space="preserve">  职工基本医疗保险基金财政补贴收入</t>
  </si>
  <si>
    <t xml:space="preserve">  职工基本医疗保险基金利息收入</t>
  </si>
  <si>
    <t xml:space="preserve">  其他职工基本医疗保险基金收入</t>
  </si>
  <si>
    <t>工伤保险基金收入</t>
  </si>
  <si>
    <t xml:space="preserve">  工伤保险费收入</t>
  </si>
  <si>
    <t xml:space="preserve">  工伤保险基金财政补贴收入</t>
  </si>
  <si>
    <t xml:space="preserve">  工伤保险基金利息收入</t>
  </si>
  <si>
    <t xml:space="preserve">  其他工伤保险基金收入</t>
  </si>
  <si>
    <t>生育保险基金收入</t>
  </si>
  <si>
    <t xml:space="preserve">  生育保险费收入</t>
  </si>
  <si>
    <t xml:space="preserve">  生育保险基金补贴收入</t>
  </si>
  <si>
    <t xml:space="preserve">  生育保险基金利息收入</t>
  </si>
  <si>
    <t xml:space="preserve">  其他生育保险基金收入</t>
  </si>
  <si>
    <t>新型农村合作医疗基金收入</t>
  </si>
  <si>
    <t xml:space="preserve">  新型农村合作医疗基金缴费收入</t>
  </si>
  <si>
    <t xml:space="preserve">  新型农村合作医疗基金财政补贴收入</t>
  </si>
  <si>
    <t xml:space="preserve">  新型农村合作医疗基金利息收入</t>
  </si>
  <si>
    <t xml:space="preserve">  其他新型农村合作医疗基金收入</t>
  </si>
  <si>
    <t>城镇居民基本医疗保险基金收入</t>
  </si>
  <si>
    <t xml:space="preserve">  城镇居民基本医疗保险基金缴费收入</t>
  </si>
  <si>
    <t xml:space="preserve">  城镇居民基本医疗保险基金财政补贴收入</t>
  </si>
  <si>
    <t xml:space="preserve">  城镇居民基本医疗保险基金利息收入</t>
  </si>
  <si>
    <t xml:space="preserve">  其他城镇居民基本医疗保险基金收入</t>
  </si>
  <si>
    <t>城乡居民基本养老保险基金收入</t>
  </si>
  <si>
    <t xml:space="preserve">  城乡居民基本养老保险基金缴费收入</t>
  </si>
  <si>
    <t xml:space="preserve">  城乡居民基本养老保险基金财政补贴收入</t>
  </si>
  <si>
    <t xml:space="preserve">  城乡居民基本养老保险基金利息收入</t>
  </si>
  <si>
    <t xml:space="preserve">  城乡居民基本养老保险基金委托投资收益</t>
  </si>
  <si>
    <t xml:space="preserve">  城乡居民基本养老保险基金集体补助收入</t>
  </si>
  <si>
    <t xml:space="preserve">  其他城乡居民基本养老保险基金收入</t>
  </si>
  <si>
    <t>机关事业单位基本养老保险基金收入</t>
  </si>
  <si>
    <t xml:space="preserve">  机关事业单位基本养老保险费收入</t>
  </si>
  <si>
    <t xml:space="preserve">  机关事业单位基本养老保险基金财政补助收入</t>
  </si>
  <si>
    <t xml:space="preserve">  机关事业单位基本养老保险基金利息收入</t>
  </si>
  <si>
    <t xml:space="preserve">  机关事业单位基本养老保险基金委托投资收益</t>
  </si>
  <si>
    <t xml:space="preserve">  其他机关事业单位基本养老保险基金收入</t>
  </si>
  <si>
    <t>城乡居民基本医疗保险基金收入</t>
  </si>
  <si>
    <t xml:space="preserve">  城乡居民基本医疗保险缴费收入</t>
  </si>
  <si>
    <t xml:space="preserve">  城乡居民基本医疗保险基金财政补助收入</t>
  </si>
  <si>
    <t xml:space="preserve">  城乡居民基本医疗保险基金利息收入</t>
  </si>
  <si>
    <t xml:space="preserve">  城乡居民基本医疗保险基金委托投资收益</t>
  </si>
  <si>
    <t xml:space="preserve">  其他城乡居民基本医疗保险基金收入</t>
  </si>
  <si>
    <t>其他社会保险基金收入</t>
  </si>
  <si>
    <t xml:space="preserve">  保险费收入</t>
  </si>
  <si>
    <t xml:space="preserve">  其他社会保险基金财政补贴收入</t>
  </si>
  <si>
    <t xml:space="preserve">  其他收入</t>
  </si>
  <si>
    <r>
      <rPr>
        <b/>
        <sz val="18"/>
        <rFont val="宋体"/>
        <charset val="134"/>
      </rPr>
      <t>大兴区庞各庄镇</t>
    </r>
    <r>
      <rPr>
        <b/>
        <sz val="18"/>
        <color rgb="FF000000"/>
        <rFont val="宋体"/>
        <charset val="134"/>
      </rPr>
      <t>2023年社会保险基金预算支出决算表</t>
    </r>
  </si>
  <si>
    <t>社会保险基金支出</t>
  </si>
  <si>
    <t/>
  </si>
  <si>
    <t>企业职工基本养老保险基金支出</t>
  </si>
  <si>
    <t>基本养老金</t>
  </si>
  <si>
    <t>医疗补助金</t>
  </si>
  <si>
    <t>丧葬抚恤补助</t>
  </si>
  <si>
    <t>其他企业职工基本养老保险基金支出</t>
  </si>
  <si>
    <t>失业保险基金支出</t>
  </si>
  <si>
    <t>失业保险金</t>
  </si>
  <si>
    <t>医疗保险费</t>
  </si>
  <si>
    <t>职业培训和职业介绍补贴</t>
  </si>
  <si>
    <t>技能提升补贴支出</t>
  </si>
  <si>
    <t>其他失业保险基金支出</t>
  </si>
  <si>
    <t>职工基本医疗保险基金支出</t>
  </si>
  <si>
    <t>职工基本医疗保险统筹基金</t>
  </si>
  <si>
    <t>职工医疗保险个人账户基金</t>
  </si>
  <si>
    <t>其他职工基本医疗保险基金支出</t>
  </si>
  <si>
    <t>工伤保险基金支出</t>
  </si>
  <si>
    <t>工伤保险待遇</t>
  </si>
  <si>
    <t>劳动能力鉴定支出</t>
  </si>
  <si>
    <t>工伤预防费用支出</t>
  </si>
  <si>
    <t>其他工伤保险基金支出</t>
  </si>
  <si>
    <t>生育保险基金支出</t>
  </si>
  <si>
    <t>生育医疗费用支出</t>
  </si>
  <si>
    <t>生育津贴支出</t>
  </si>
  <si>
    <t>其他生育保险基金支出</t>
  </si>
  <si>
    <t>新型农村合作医疗基金支出</t>
  </si>
  <si>
    <t>新型农村合作医疗基金医疗待遇支出</t>
  </si>
  <si>
    <t>大病医疗保险支出</t>
  </si>
  <si>
    <t>其他新型农村合作医疗基金支出</t>
  </si>
  <si>
    <t>城镇居民基本医疗保险基金支出</t>
  </si>
  <si>
    <t>城镇居民基本医疗保险基金医疗待遇支出</t>
  </si>
  <si>
    <t>其他城镇居民基本医疗保险基金支出</t>
  </si>
  <si>
    <t>城乡居民基本养老保险基金支出</t>
  </si>
  <si>
    <t>基础养老金支出</t>
  </si>
  <si>
    <t>个人账户养老金支出</t>
  </si>
  <si>
    <t>丧葬抚恤补助支出</t>
  </si>
  <si>
    <t>其他城乡居民基本养老保险基金支出</t>
  </si>
  <si>
    <t>机关事业单位基本养老保险基金支出</t>
  </si>
  <si>
    <t>基本养老金支出</t>
  </si>
  <si>
    <t>其他机关事业单位基本养老保险基金支出</t>
  </si>
  <si>
    <t>城乡居民基本医疗保险基金支出</t>
  </si>
  <si>
    <t>城乡居民基本医疗保险基金医疗待遇支出</t>
  </si>
  <si>
    <t>其他城乡居民基本医疗保险基金支出</t>
  </si>
  <si>
    <t>其他社会保险基金支出</t>
  </si>
  <si>
    <t>大兴区庞各庄镇2023年一般公共预算税收返还和转移支付表</t>
  </si>
  <si>
    <t>名    称</t>
  </si>
  <si>
    <t>金额</t>
  </si>
  <si>
    <t>一般公共
预算</t>
  </si>
  <si>
    <t>返还性支出</t>
  </si>
  <si>
    <t>转移支付</t>
  </si>
  <si>
    <t>一般性转移支付</t>
  </si>
  <si>
    <t>体制补助</t>
  </si>
  <si>
    <t>部门划转</t>
  </si>
  <si>
    <t>事权转移</t>
  </si>
  <si>
    <t>政策性调标</t>
  </si>
  <si>
    <t>其他一般性转移支付</t>
  </si>
  <si>
    <t>结算补助</t>
  </si>
  <si>
    <t>小  计</t>
  </si>
  <si>
    <t>专项转移支付</t>
  </si>
  <si>
    <t>小   计</t>
  </si>
  <si>
    <t>大兴区庞各庄镇2023年政府性基金转移支付表</t>
  </si>
  <si>
    <t>单位： 万元</t>
  </si>
  <si>
    <r>
      <rPr>
        <b/>
        <sz val="10"/>
        <rFont val="宋体"/>
        <charset val="134"/>
      </rPr>
      <t>名</t>
    </r>
    <r>
      <rPr>
        <sz val="10"/>
        <rFont val="宋体"/>
        <charset val="134"/>
      </rPr>
      <t xml:space="preserve">    </t>
    </r>
    <r>
      <rPr>
        <b/>
        <sz val="10"/>
        <rFont val="宋体"/>
        <charset val="134"/>
      </rPr>
      <t>称</t>
    </r>
  </si>
  <si>
    <t>政府性基
金预算</t>
  </si>
  <si>
    <t>体制转移支付</t>
  </si>
  <si>
    <t>大兴区庞各庄镇2023年专项转移支付执行情况表</t>
  </si>
  <si>
    <t>序号</t>
  </si>
  <si>
    <t>项目名称</t>
  </si>
  <si>
    <t>一、一般公共服务</t>
  </si>
  <si>
    <t>nyrjgfljz</t>
  </si>
  <si>
    <t>2022年度人口抽样调查两员经费</t>
  </si>
  <si>
    <t>人大代表家站经费</t>
  </si>
  <si>
    <t>村党组织“第一书记”项目经费</t>
  </si>
  <si>
    <t>2023年“两新”组织基层党组织党建活动经费</t>
  </si>
  <si>
    <t>普查办工作人员聘用费</t>
  </si>
  <si>
    <t>2023年度党群服务中心运行经费</t>
  </si>
  <si>
    <t>抓党建促乡村振兴示范村支持奖励经费</t>
  </si>
  <si>
    <t>红色美丽村庄建设支持经费</t>
  </si>
  <si>
    <t>2023年选调生到村任职补助资金（区级）</t>
  </si>
  <si>
    <t>2023年选调生到村任职补助资金（市级）</t>
  </si>
  <si>
    <t>2023年选调生到村任职补助资金（中央）</t>
  </si>
  <si>
    <t>AQWDXXYJF</t>
  </si>
  <si>
    <t>ZZSDQYXJL</t>
  </si>
  <si>
    <t>代表活动经费及代表联系网络费</t>
  </si>
  <si>
    <t>外围防线队伍经费</t>
  </si>
  <si>
    <t>人大代表补选经费</t>
  </si>
  <si>
    <t>二、教育支出</t>
  </si>
  <si>
    <t>大兴区庞各庄镇第一中心幼儿园建设工程项目</t>
  </si>
  <si>
    <t>三、文化旅游体育与传媒支出</t>
  </si>
  <si>
    <t>2023年中央提前下达-三馆免费开放资金</t>
  </si>
  <si>
    <t>2023年文保经费</t>
  </si>
  <si>
    <t>创建全国文明城市奖励支持项目</t>
  </si>
  <si>
    <t>市级三馆免费开放资金（三馆一站专项）</t>
  </si>
  <si>
    <t>庞各庄镇-2022年大兴区旅游公共服务设备设施提升项目</t>
  </si>
  <si>
    <t>2023年农村“文艺演出星火工程”</t>
  </si>
  <si>
    <t>四、社会保障和就业支出</t>
  </si>
  <si>
    <t>中央就业补助资金（公益性岗位补贴）</t>
  </si>
  <si>
    <t>送温暖资金</t>
  </si>
  <si>
    <t>2023年丧葬补贴经费</t>
  </si>
  <si>
    <t>2023年社会建设资金</t>
  </si>
  <si>
    <t>社区（村）养老驿站建设补助经费</t>
  </si>
  <si>
    <t>第二批中央就业补助资金（公益性岗位补贴）</t>
  </si>
  <si>
    <t>2023年第三批丧葬补贴经费</t>
  </si>
  <si>
    <t>调整中央财政提前下达2023年优抚对象补助（第一批）经费预算（义务兵家庭优待金）</t>
  </si>
  <si>
    <t>五、卫生健康支出</t>
  </si>
  <si>
    <t>2023年优抚对象医疗保障经费</t>
  </si>
  <si>
    <t>2022年第四季度退返知青门诊医疗费用帮扶资金</t>
  </si>
  <si>
    <t>2023年中央转移支付计划生育资金-奖扶资金</t>
  </si>
  <si>
    <t>2023年中央转移支付计划生育资金-特扶资金</t>
  </si>
  <si>
    <t>第十次大兴区常态化核酸检测费用</t>
  </si>
  <si>
    <t>2023年第一季度退返知青门诊医疗费用帮扶资金</t>
  </si>
  <si>
    <t>2023年市级转移支付计划生育资金-奖扶资金</t>
  </si>
  <si>
    <t>2023年市级转移支付计划生育资金-特扶资金</t>
  </si>
  <si>
    <t>2023年区级转移支付计划生育资金-奖扶资金</t>
  </si>
  <si>
    <t>2023年区级转移支付计划生育资金-特扶资金</t>
  </si>
  <si>
    <t>第十一次大兴区常态化核酸检测费用</t>
  </si>
  <si>
    <t>2023年第二季度退返知青门诊医疗费用帮扶资金</t>
  </si>
  <si>
    <t>第十二次大兴区常态化核酸检测费用</t>
  </si>
  <si>
    <t>2023年新冠疫苗接种工作经费</t>
  </si>
  <si>
    <t>城乡居民补充医疗保障</t>
  </si>
  <si>
    <t>2023年区级计划生育资金-特扶</t>
  </si>
  <si>
    <t>定点医疗机构垫付应检尽检人员核酸检测个人负担费用（2022年11月-2023年1月）</t>
  </si>
  <si>
    <t>2023年重大传染病防控经费（第一批）</t>
  </si>
  <si>
    <t>2023年重大传染病防控经费（第二批）</t>
  </si>
  <si>
    <t>2023年公卫体系建设三年行动计划-院前急救运营保障经费</t>
  </si>
  <si>
    <t>2023年基本公共卫生服务补助资金-中央</t>
  </si>
  <si>
    <t>2023年基本公共卫生服务补助资金-市级</t>
  </si>
  <si>
    <t>2023年村卫生室运行经费</t>
  </si>
  <si>
    <t>2023年重大传染病防控经费（第三批）</t>
  </si>
  <si>
    <t>2023年农村地区社区卫生机构人员岗位补助资金</t>
  </si>
  <si>
    <t>2023年基本药物经费</t>
  </si>
  <si>
    <t>2023年促进基层中医药传承创新发展经费</t>
  </si>
  <si>
    <t>中央转移支付过渡期医务人员临时性工作补助</t>
  </si>
  <si>
    <t>市级转移支付过渡期医务人员临时性工作补助</t>
  </si>
  <si>
    <t>2023年重大传染病防控经费（第四批）</t>
  </si>
  <si>
    <t>2023年公卫体系建设三年行动计划-院前急救运营保障经费（第二批）</t>
  </si>
  <si>
    <t>2023年中央转移支付第二笔基本公共卫生服务资金</t>
  </si>
  <si>
    <t>疫情相关资金</t>
  </si>
  <si>
    <t>过渡期医务人员临时性工作补助</t>
  </si>
  <si>
    <t>2023年促进基层中医药传承创新发展经费（第二批）</t>
  </si>
  <si>
    <t>追加2023年基本药物经费</t>
  </si>
  <si>
    <t>医改及卫生健康考核激励资金-家医签约</t>
  </si>
  <si>
    <t>从业人员免费健康体检经费</t>
  </si>
  <si>
    <t>村卫生室运行经费（第二批）</t>
  </si>
  <si>
    <t>中央转移支付重大传染病经费（第五批）</t>
  </si>
  <si>
    <t>基层医疗卫生服务能力提升项目补助</t>
  </si>
  <si>
    <t>六、节能环保支出</t>
  </si>
  <si>
    <t>庞各庄镇大气精细化管理及服务</t>
  </si>
  <si>
    <t>2022-2023年取暖季农村地区煤改气超质保期取暖设备长效管护补贴资金</t>
  </si>
  <si>
    <t>2022-2023年取暖季农村地区住户“煤改电”取暖设备长效管护补贴</t>
  </si>
  <si>
    <t>“以奖促管”资金</t>
  </si>
  <si>
    <t>2022-2023年取暖季“煤改电”蓄能式电暖器和太阳能提升用户电费补贴</t>
  </si>
  <si>
    <t>七、城乡社区支出</t>
  </si>
  <si>
    <t>2022年城镇责任规划师项目</t>
  </si>
  <si>
    <t>2023年度生活垃圾分类以奖代补专项转移支付资金</t>
  </si>
  <si>
    <t>2023年城镇责任规划师项目</t>
  </si>
  <si>
    <t>八、农林水支出</t>
  </si>
  <si>
    <t>提前下达2022年农业农村改革发展专项转移支付资金-实施农业领域贷款贴息和担保费补贴</t>
  </si>
  <si>
    <t>2022年中央财政农业生产发展资金-设施蔬菜产业集群</t>
  </si>
  <si>
    <t>2022年林业改革发展资金-2022年大兴区老北京水果示范基地建设项目</t>
  </si>
  <si>
    <t>2022年首都绿化美化创建奖励补助资金（第二批）</t>
  </si>
  <si>
    <t>2022年北京市现代农业全产业链标准化示范基地建设项目</t>
  </si>
  <si>
    <t>2022年农业农村改革发展资金-绿色有机认证补贴项目</t>
  </si>
  <si>
    <t>2022年农业农村改革发展资金-大兴西瓜地标保护与发展项目</t>
  </si>
  <si>
    <t>提前下达2022年农业农村改革发展专项转移支付资金——季节性裸露农田扬尘抑制关键保护性耕作技术推广</t>
  </si>
  <si>
    <t>提前下达2023年农业农村改革发展专项转移支付资金-北京市设施农业发展以奖代补</t>
  </si>
  <si>
    <t>提前下达2023年农业农村改革发展专项转移支付资金-实施农业领域贷款贴息和担保费补贴</t>
  </si>
  <si>
    <t>提前下达2023年农业农村改革发展专项转移支付资金-2022年北京市玉米良种更换补贴资金</t>
  </si>
  <si>
    <t>2022年农业农村改革发展资金（小麦一次性补贴）</t>
  </si>
  <si>
    <t>提前下达2023年农业农村改革发展专项转移支付资金-农产品质量安全监管能力和水平提升</t>
  </si>
  <si>
    <t>提前下达2023年美丽乡村建设一般性转移支付资金-户厕清掏</t>
  </si>
  <si>
    <t>大兴区2023年度平原生态林养护及土地流转</t>
  </si>
  <si>
    <t>2023年度区级河长制资金</t>
  </si>
  <si>
    <t>2023年政策性农业保险</t>
  </si>
  <si>
    <t>提前下达2023年中央财政农业相关转移支付资金-农机购置补贴</t>
  </si>
  <si>
    <t>第35届全国西甜瓜擂台赛</t>
  </si>
  <si>
    <t>农田建设市级补助资金-2022年高标准农田建设第二批任务</t>
  </si>
  <si>
    <t>2023年实施休闲农业“十百千万”畅游行动项目</t>
  </si>
  <si>
    <t>2023年第二批农业生产发展资金-资源保护和性能测定补助</t>
  </si>
  <si>
    <t>2023年家庭农场示范区创建项目</t>
  </si>
  <si>
    <t>2023年粮油生产保障资金（中央）-“一喷三防”</t>
  </si>
  <si>
    <t>提前下达2023年水务改革发展专项转移支付资金-河长制工作资金</t>
  </si>
  <si>
    <t>2023年中央财政衔接推进乡村振兴补助资金</t>
  </si>
  <si>
    <t>2023年度首都绿化美化创建奖补资金</t>
  </si>
  <si>
    <t>2021年实施乡村振兴战略奖励资金</t>
  </si>
  <si>
    <t>北京市设施农业发展以奖代补</t>
  </si>
  <si>
    <t>2023年西瓜商品苗成本补贴</t>
  </si>
  <si>
    <t>2022年菜田补贴</t>
  </si>
  <si>
    <t>提前下达2023年美丽乡村建筑补助一般性转移支付资金-节能路灯管护费</t>
  </si>
  <si>
    <t>2020年蔬菜产业集群项目</t>
  </si>
  <si>
    <t>2023年绿色有机基地认证补贴</t>
  </si>
  <si>
    <t>2023年农业经营主体能力提升资金-新型农业经营主体生产设施条件改善项目</t>
  </si>
  <si>
    <t>永定河平原南段综合治理与生态修复工程（一期大兴区段）土地腾退项目</t>
  </si>
  <si>
    <t>重点纪念林养护补助</t>
  </si>
  <si>
    <t>绿地养护资金</t>
  </si>
  <si>
    <t>九、交通运输支出</t>
  </si>
  <si>
    <t>普通公路养护中央补助资金</t>
  </si>
  <si>
    <t>2023铁路护路联防工作经费</t>
  </si>
  <si>
    <t>十、 自然资源海洋气象等支出</t>
  </si>
  <si>
    <t>大兴区房地一体的宅基地、集体建设用地地籍调查和确权登记工作-庞各庄镇</t>
  </si>
  <si>
    <t>大兴区房地一体的宅基地、集体建设用地权籍调查和确权登记</t>
  </si>
  <si>
    <t>大兴区房地一体的宅基地、集体建设用地地籍调查和确权登记工作（试点）-庞各庄镇</t>
  </si>
  <si>
    <t>十一、住房保障支出</t>
  </si>
  <si>
    <t>庞各庄镇2022年老旧小区综合整治雨、污水管线改造工程</t>
  </si>
  <si>
    <t>2023年既有多层住宅加装电梯补贴资金</t>
  </si>
  <si>
    <t>2023年庞各庄镇老旧小区综合整治项目资金（市级）</t>
  </si>
  <si>
    <t>庞各庄镇老旧小区综合整治项目资金（2023年区级）</t>
  </si>
  <si>
    <t>一般公共预算小计</t>
  </si>
  <si>
    <t>一、城乡社区支出</t>
  </si>
  <si>
    <t>庞各庄镇北李渠村污水管网改造工程</t>
  </si>
  <si>
    <t>2019-2020年农村户厕改造区级补助资金</t>
  </si>
  <si>
    <t>庞各庄镇中心卫生院新建工程</t>
  </si>
  <si>
    <t>庞各庄镇第一中心小学建设工程</t>
  </si>
  <si>
    <t>庞各庄镇路灯照明工程</t>
  </si>
  <si>
    <t>大兴区庞各庄镇隆昌大街道路建设工程项目</t>
  </si>
  <si>
    <t>大兴区庞各庄镇隆顺大街道路建设工程项目</t>
  </si>
  <si>
    <t>庞各庄镇福上村综合治理工程二期</t>
  </si>
  <si>
    <t>国家电投北京氢能中试与生产基地项目配套外电源建设工程</t>
  </si>
  <si>
    <t>大兴区2014年平原造林工程</t>
  </si>
  <si>
    <t>大兴区庞各庄镇隆顺西街道路建设工程项目</t>
  </si>
  <si>
    <t>2021年度耕地保护补偿资金</t>
  </si>
  <si>
    <t>大兴区庞各庄镇、魏善庄镇、榆垡镇、礼贤镇20个村村内污水管线建设项目</t>
  </si>
  <si>
    <t>2023年农村污水处理和再生水管线建设补助资金（区级部分））</t>
  </si>
  <si>
    <t>农村地区公厕改造补助</t>
  </si>
  <si>
    <t>大兴区2013年平原造林工程</t>
  </si>
  <si>
    <t>大兴区庞各庄镇镇区PGZ03-58地块公交首末站建设工程</t>
  </si>
  <si>
    <t>2023年乡村公路大修补助资金</t>
  </si>
  <si>
    <t>农村地区公厕改造补助资金</t>
  </si>
  <si>
    <t>庞各庄镇村级组织服务用房项目</t>
  </si>
  <si>
    <t>大兴区2019年平原造林工程（七合一）</t>
  </si>
  <si>
    <t>大兴区2020年平原造林工程（五合一）</t>
  </si>
  <si>
    <t>2021年平原造林工程（二合一）</t>
  </si>
  <si>
    <t>大兴区庞各庄镇西高各庄等十三个村土地整治项目</t>
  </si>
  <si>
    <t>大兴区农村集中供水工程户表安装项目资金</t>
  </si>
  <si>
    <t>政府性基金预算小计</t>
  </si>
  <si>
    <t>合计</t>
  </si>
  <si>
    <t>大兴区庞各庄镇2023年地方政府债务限额及余额决算情况表</t>
  </si>
  <si>
    <r>
      <rPr>
        <b/>
        <sz val="10"/>
        <rFont val="宋体"/>
        <charset val="134"/>
      </rPr>
      <t>地</t>
    </r>
    <r>
      <rPr>
        <sz val="10"/>
        <rFont val="宋体"/>
        <charset val="134"/>
      </rPr>
      <t xml:space="preserve">   </t>
    </r>
    <r>
      <rPr>
        <b/>
        <sz val="10"/>
        <rFont val="宋体"/>
        <charset val="134"/>
      </rPr>
      <t>区</t>
    </r>
  </si>
  <si>
    <t>2023年债务限额</t>
  </si>
  <si>
    <t>2023年债务余额（决算数）</t>
  </si>
  <si>
    <t>一般债务</t>
  </si>
  <si>
    <t>专项债务</t>
  </si>
  <si>
    <r>
      <rPr>
        <b/>
        <sz val="10"/>
        <rFont val="宋体"/>
        <charset val="134"/>
      </rPr>
      <t>公</t>
    </r>
    <r>
      <rPr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式</t>
    </r>
  </si>
  <si>
    <t>A=B+C</t>
  </si>
  <si>
    <t>B</t>
  </si>
  <si>
    <t>C</t>
  </si>
  <si>
    <t>D=E+F</t>
  </si>
  <si>
    <t>E</t>
  </si>
  <si>
    <t>F</t>
  </si>
  <si>
    <t>安定镇</t>
  </si>
  <si>
    <t>大兴区庞各庄镇2023年地方政府一般债务余额情况表</t>
  </si>
  <si>
    <r>
      <rPr>
        <b/>
        <sz val="11"/>
        <rFont val="SimSun"/>
        <charset val="134"/>
      </rPr>
      <t>项</t>
    </r>
    <r>
      <rPr>
        <sz val="11"/>
        <rFont val="SimSun"/>
        <charset val="134"/>
      </rPr>
      <t xml:space="preserve">    </t>
    </r>
    <r>
      <rPr>
        <b/>
        <sz val="11"/>
        <rFont val="SimSun"/>
        <charset val="134"/>
      </rPr>
      <t>目</t>
    </r>
  </si>
  <si>
    <r>
      <rPr>
        <b/>
        <sz val="11"/>
        <rFont val="SimSun"/>
        <charset val="134"/>
      </rPr>
      <t>决算数</t>
    </r>
  </si>
  <si>
    <t>一、2022年末地方政府一般债务余额实际数</t>
  </si>
  <si>
    <t>二、2023年末地方政府一般债务余额限额</t>
  </si>
  <si>
    <t>三、2023年地方政府一般债务发行额</t>
  </si>
  <si>
    <t xml:space="preserve">  中央转贷地方的国际金融组织和外国政府贷款</t>
  </si>
  <si>
    <t xml:space="preserve">  2023年地方政府一般债券发行额</t>
  </si>
  <si>
    <t>四、2023年地方政府一般债务还本额</t>
  </si>
  <si>
    <t>五、2023年末地方政府一般债务余额决算数</t>
  </si>
  <si>
    <t>六、2023年地方财政赤字</t>
  </si>
  <si>
    <t>七、2023年地方政府一般债务余额限额</t>
  </si>
  <si>
    <t>大兴区庞各庄镇2023年地方政府专项债务余额情况表</t>
  </si>
  <si>
    <r>
      <rPr>
        <b/>
        <sz val="10"/>
        <rFont val="SimSun"/>
        <charset val="134"/>
      </rPr>
      <t>项</t>
    </r>
    <r>
      <rPr>
        <sz val="10"/>
        <rFont val="SimSun"/>
        <charset val="134"/>
      </rPr>
      <t xml:space="preserve">    </t>
    </r>
    <r>
      <rPr>
        <b/>
        <sz val="10"/>
        <rFont val="SimSun"/>
        <charset val="134"/>
      </rPr>
      <t>目</t>
    </r>
  </si>
  <si>
    <t>一、2022年末地方政府专项债务余额实际数</t>
  </si>
  <si>
    <t>二、2023年末地方政府专项债务余额限额</t>
  </si>
  <si>
    <t>三、2023年地方政府专项债务发行额</t>
  </si>
  <si>
    <t>四、2023年地方政府专项债务还本额</t>
  </si>
  <si>
    <t>五、2023年末地方政府专项债务余额决算数</t>
  </si>
  <si>
    <t>六、2023年地方政府专项债务新增限额</t>
  </si>
  <si>
    <t>七、2023年末地方政府专项债务余额限额</t>
  </si>
  <si>
    <t>2023年新增地方政府债券使用情况表</t>
  </si>
  <si>
    <t>项目编号</t>
  </si>
  <si>
    <t>项目领域</t>
  </si>
  <si>
    <t>项目主管部门</t>
  </si>
  <si>
    <t>项目实施单位</t>
  </si>
  <si>
    <t>债券性质</t>
  </si>
  <si>
    <t>债券规模</t>
  </si>
  <si>
    <t>发行时间
 （年/月）</t>
  </si>
  <si>
    <t>2023年地方政府债务发行及还本付息情况表</t>
  </si>
  <si>
    <t>项目</t>
  </si>
  <si>
    <t>本地区</t>
  </si>
  <si>
    <t>本级</t>
  </si>
  <si>
    <t>一、2022年末地方政府债务余额</t>
  </si>
  <si>
    <t>其中：一般债务</t>
  </si>
  <si>
    <t>二、2022年地方政府债务限额</t>
  </si>
  <si>
    <t>三、2023年地方政府债务发行决算数</t>
  </si>
  <si>
    <t>新增一般债券发行额</t>
  </si>
  <si>
    <t>再融资一般债券发行额</t>
  </si>
  <si>
    <t>新增专项债券发行额</t>
  </si>
  <si>
    <t>再融资专项债券发行额</t>
  </si>
  <si>
    <t>置换一般债券发行额</t>
  </si>
  <si>
    <t>置换专项债券发行额</t>
  </si>
  <si>
    <t>国际金融组织和外国政府贷款</t>
  </si>
  <si>
    <t>四、2023年地方政府债务还本决算数</t>
  </si>
  <si>
    <t>五、2023年地方政府债务付息决算数</t>
  </si>
  <si>
    <t>六、2023年末地方政府债务余额决算数</t>
  </si>
  <si>
    <t>七、2023年地方政府债务限额</t>
  </si>
  <si>
    <t>大兴区庞各庄镇2023年政府采购情况表</t>
  </si>
  <si>
    <t>项  目</t>
  </si>
  <si>
    <t>统计数</t>
  </si>
  <si>
    <t>政府采购支出信息</t>
  </si>
  <si>
    <t xml:space="preserve"> （一）政府采购支出合计</t>
  </si>
  <si>
    <t xml:space="preserve">    1．政府采购货物支出</t>
  </si>
  <si>
    <t xml:space="preserve">    2．政府采购工程支出</t>
  </si>
  <si>
    <t xml:space="preserve">    3．政府采购服务支出</t>
  </si>
  <si>
    <t xml:space="preserve"> （二）政府采购授予中小企业合同金额</t>
  </si>
  <si>
    <t xml:space="preserve">       其中：授予小微企业合同金额</t>
  </si>
  <si>
    <t>大兴区庞各庄镇2023年政府购买服务支出情况表</t>
  </si>
  <si>
    <t>一级目录</t>
  </si>
  <si>
    <t>二级目录</t>
  </si>
  <si>
    <t>公共服务</t>
  </si>
  <si>
    <t>小计</t>
  </si>
  <si>
    <t>公共安全服务</t>
  </si>
  <si>
    <t>教育公共服务</t>
  </si>
  <si>
    <t>就业公共服务</t>
  </si>
  <si>
    <t>社会保障服务</t>
  </si>
  <si>
    <t>卫生健康公共服务</t>
  </si>
  <si>
    <t>生态保护和环境治理服务</t>
  </si>
  <si>
    <t>科技公共服务</t>
  </si>
  <si>
    <t>文化公共服务</t>
  </si>
  <si>
    <t>体育公共服务</t>
  </si>
  <si>
    <t>社会治理服务</t>
  </si>
  <si>
    <t>城乡维护服务</t>
  </si>
  <si>
    <t>农业、林业和水利公共服务</t>
  </si>
  <si>
    <t>交通运输公共服务</t>
  </si>
  <si>
    <t>灾害防治及应急管理服务</t>
  </si>
  <si>
    <t>公共信息与宣传服务</t>
  </si>
  <si>
    <t>行业管理服务</t>
  </si>
  <si>
    <t>技术性公共服务</t>
  </si>
  <si>
    <t>其他公共服务</t>
  </si>
  <si>
    <t>政府履职辅助性服务</t>
  </si>
  <si>
    <t>法律服务</t>
  </si>
  <si>
    <t>课题研究和社会调查服务</t>
  </si>
  <si>
    <t>会计审计服务</t>
  </si>
  <si>
    <t>会议服务</t>
  </si>
  <si>
    <t>监督检查辅助服务</t>
  </si>
  <si>
    <t>工程服务</t>
  </si>
  <si>
    <t>评审、评估和评价服务</t>
  </si>
  <si>
    <t>咨询服务</t>
  </si>
  <si>
    <t>机关工作人员培训服务</t>
  </si>
  <si>
    <t>信息化服务</t>
  </si>
  <si>
    <t>后勤服务</t>
  </si>
  <si>
    <t>其他辅助性服务</t>
  </si>
</sst>
</file>

<file path=xl/styles.xml><?xml version="1.0" encoding="utf-8"?>
<styleSheet xmlns="http://schemas.openxmlformats.org/spreadsheetml/2006/main">
  <numFmts count="13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\ \ \ \ @"/>
    <numFmt numFmtId="177" formatCode="\ @"/>
    <numFmt numFmtId="178" formatCode="0.00_ "/>
    <numFmt numFmtId="179" formatCode="#,##0.000000"/>
    <numFmt numFmtId="180" formatCode="_ * #,##0_ ;_ * \-#,##0_ ;_ * &quot;-&quot;??_ ;_ @_ "/>
    <numFmt numFmtId="181" formatCode="\ \ @"/>
    <numFmt numFmtId="182" formatCode="yyyy/mm;@"/>
    <numFmt numFmtId="183" formatCode="\ \ \ 0_ "/>
    <numFmt numFmtId="184" formatCode="0_ "/>
  </numFmts>
  <fonts count="7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22"/>
      <name val="黑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8"/>
      <color rgb="FF000000"/>
      <name val="宋体"/>
      <charset val="134"/>
      <scheme val="major"/>
    </font>
    <font>
      <sz val="11"/>
      <color rgb="FF000000"/>
      <name val="Arial"/>
      <charset val="0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rgb="FF000000"/>
      <name val="Arial"/>
      <charset val="0"/>
    </font>
    <font>
      <b/>
      <sz val="10"/>
      <name val="宋体"/>
      <charset val="134"/>
      <scheme val="minor"/>
    </font>
    <font>
      <sz val="8"/>
      <color rgb="FF000000"/>
      <name val="Arial"/>
      <charset val="0"/>
    </font>
    <font>
      <b/>
      <sz val="18"/>
      <color rgb="FF000000"/>
      <name val="宋体"/>
      <charset val="134"/>
    </font>
    <font>
      <b/>
      <sz val="10"/>
      <name val="SimSun"/>
      <charset val="134"/>
    </font>
    <font>
      <sz val="10"/>
      <name val="SimSun"/>
      <charset val="134"/>
    </font>
    <font>
      <b/>
      <sz val="11"/>
      <color rgb="FF000000"/>
      <name val="Arial"/>
      <charset val="0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2"/>
      <name val="宋体"/>
      <charset val="134"/>
    </font>
    <font>
      <b/>
      <sz val="18"/>
      <name val="宋体"/>
      <charset val="134"/>
      <scheme val="major"/>
    </font>
    <font>
      <sz val="18"/>
      <color rgb="FF000000"/>
      <name val="宋体"/>
      <charset val="134"/>
      <scheme val="major"/>
    </font>
    <font>
      <b/>
      <sz val="10"/>
      <name val="宋体"/>
      <charset val="134"/>
    </font>
    <font>
      <b/>
      <sz val="10"/>
      <color rgb="FF000000"/>
      <name val="宋体"/>
      <charset val="134"/>
      <scheme val="minor"/>
    </font>
    <font>
      <b/>
      <sz val="18"/>
      <color indexed="10"/>
      <name val="Arial"/>
      <charset val="0"/>
    </font>
    <font>
      <sz val="10"/>
      <name val="Arial"/>
      <charset val="0"/>
    </font>
    <font>
      <sz val="10"/>
      <color indexed="10"/>
      <name val="Arial"/>
      <charset val="0"/>
    </font>
    <font>
      <b/>
      <sz val="10"/>
      <name val="Times New Roman"/>
      <charset val="0"/>
    </font>
    <font>
      <sz val="22"/>
      <name val="Times New Roman"/>
      <charset val="0"/>
    </font>
    <font>
      <b/>
      <sz val="10"/>
      <color indexed="10"/>
      <name val="Arial"/>
      <charset val="0"/>
    </font>
    <font>
      <sz val="10"/>
      <color rgb="FFFF0000"/>
      <name val="Arial"/>
      <charset val="0"/>
    </font>
    <font>
      <b/>
      <sz val="10"/>
      <name val="Arial"/>
      <charset val="0"/>
    </font>
    <font>
      <sz val="10"/>
      <color indexed="8"/>
      <name val="宋体"/>
      <charset val="134"/>
    </font>
    <font>
      <b/>
      <sz val="10"/>
      <color indexed="10"/>
      <name val="宋体"/>
      <charset val="134"/>
    </font>
    <font>
      <b/>
      <sz val="18"/>
      <color indexed="8"/>
      <name val="宋体"/>
      <charset val="134"/>
    </font>
    <font>
      <b/>
      <sz val="16"/>
      <color indexed="8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9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8"/>
      <name val="黑体"/>
      <charset val="134"/>
    </font>
    <font>
      <sz val="12"/>
      <name val="仿宋_GB2312"/>
      <charset val="134"/>
    </font>
    <font>
      <sz val="16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name val="SimSun"/>
      <charset val="134"/>
    </font>
    <font>
      <sz val="11"/>
      <name val="SimSun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61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3" fillId="7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0" fillId="16" borderId="12" applyNumberFormat="0" applyFont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6" fillId="0" borderId="11" applyNumberFormat="0" applyFill="0" applyAlignment="0" applyProtection="0">
      <alignment vertical="center"/>
    </xf>
    <xf numFmtId="0" fontId="65" fillId="0" borderId="11" applyNumberFormat="0" applyFill="0" applyAlignment="0" applyProtection="0">
      <alignment vertical="center"/>
    </xf>
    <xf numFmtId="0" fontId="53" fillId="36" borderId="0" applyNumberFormat="0" applyBorder="0" applyAlignment="0" applyProtection="0">
      <alignment vertical="center"/>
    </xf>
    <xf numFmtId="0" fontId="58" fillId="0" borderId="14" applyNumberFormat="0" applyFill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63" fillId="18" borderId="16" applyNumberFormat="0" applyAlignment="0" applyProtection="0">
      <alignment vertical="center"/>
    </xf>
    <xf numFmtId="0" fontId="57" fillId="18" borderId="13" applyNumberFormat="0" applyAlignment="0" applyProtection="0">
      <alignment vertical="center"/>
    </xf>
    <xf numFmtId="0" fontId="70" fillId="35" borderId="18" applyNumberFormat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  <xf numFmtId="0" fontId="62" fillId="0" borderId="15" applyNumberFormat="0" applyFill="0" applyAlignment="0" applyProtection="0">
      <alignment vertical="center"/>
    </xf>
    <xf numFmtId="0" fontId="67" fillId="0" borderId="17" applyNumberFormat="0" applyFill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64" fillId="29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8" fillId="2" borderId="1" xfId="0" applyNumberFormat="1" applyFont="1" applyFill="1" applyBorder="1" applyAlignment="1">
      <alignment horizontal="center" vertical="center"/>
    </xf>
    <xf numFmtId="178" fontId="8" fillId="2" borderId="2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/>
    </xf>
    <xf numFmtId="178" fontId="8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/>
    </xf>
    <xf numFmtId="178" fontId="9" fillId="0" borderId="2" xfId="0" applyNumberFormat="1" applyFont="1" applyFill="1" applyBorder="1" applyAlignment="1">
      <alignment horizontal="right" vertical="center"/>
    </xf>
    <xf numFmtId="0" fontId="9" fillId="0" borderId="3" xfId="0" applyNumberFormat="1" applyFont="1" applyFill="1" applyBorder="1" applyAlignment="1">
      <alignment horizontal="left" vertical="center"/>
    </xf>
    <xf numFmtId="178" fontId="9" fillId="0" borderId="4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178" fontId="14" fillId="0" borderId="1" xfId="0" applyNumberFormat="1" applyFont="1" applyFill="1" applyBorder="1" applyAlignment="1">
      <alignment vertical="center" wrapText="1"/>
    </xf>
    <xf numFmtId="0" fontId="13" fillId="0" borderId="3" xfId="0" applyNumberFormat="1" applyFont="1" applyFill="1" applyBorder="1" applyAlignment="1">
      <alignment vertical="center" wrapText="1"/>
    </xf>
    <xf numFmtId="4" fontId="1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top" wrapText="1"/>
    </xf>
    <xf numFmtId="0" fontId="15" fillId="0" borderId="0" xfId="0" applyFont="1" applyFill="1" applyBorder="1" applyAlignment="1">
      <alignment horizontal="right" vertical="top" wrapText="1"/>
    </xf>
    <xf numFmtId="0" fontId="16" fillId="2" borderId="1" xfId="0" applyNumberFormat="1" applyFont="1" applyFill="1" applyBorder="1" applyAlignment="1">
      <alignment horizontal="center" vertical="center" wrapText="1"/>
    </xf>
    <xf numFmtId="181" fontId="16" fillId="2" borderId="2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vertical="center" wrapText="1"/>
    </xf>
    <xf numFmtId="178" fontId="17" fillId="0" borderId="1" xfId="0" applyNumberFormat="1" applyFont="1" applyFill="1" applyBorder="1" applyAlignment="1">
      <alignment vertical="center" wrapText="1"/>
    </xf>
    <xf numFmtId="182" fontId="17" fillId="0" borderId="2" xfId="0" applyNumberFormat="1" applyFont="1" applyFill="1" applyBorder="1" applyAlignment="1">
      <alignment vertical="center" wrapText="1"/>
    </xf>
    <xf numFmtId="0" fontId="17" fillId="0" borderId="3" xfId="0" applyNumberFormat="1" applyFont="1" applyFill="1" applyBorder="1" applyAlignment="1">
      <alignment vertical="center" wrapText="1"/>
    </xf>
    <xf numFmtId="178" fontId="17" fillId="0" borderId="3" xfId="0" applyNumberFormat="1" applyFont="1" applyFill="1" applyBorder="1" applyAlignment="1">
      <alignment vertical="center" wrapText="1"/>
    </xf>
    <xf numFmtId="182" fontId="17" fillId="0" borderId="4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vertical="center" wrapText="1"/>
    </xf>
    <xf numFmtId="178" fontId="15" fillId="0" borderId="1" xfId="0" applyNumberFormat="1" applyFont="1" applyFill="1" applyBorder="1" applyAlignment="1">
      <alignment vertical="center" wrapText="1"/>
    </xf>
    <xf numFmtId="0" fontId="20" fillId="0" borderId="3" xfId="0" applyNumberFormat="1" applyFont="1" applyFill="1" applyBorder="1" applyAlignment="1">
      <alignment vertical="center" wrapText="1"/>
    </xf>
    <xf numFmtId="0" fontId="15" fillId="0" borderId="3" xfId="0" applyNumberFormat="1" applyFont="1" applyFill="1" applyBorder="1" applyAlignment="1">
      <alignment vertical="top" wrapText="1"/>
    </xf>
    <xf numFmtId="0" fontId="18" fillId="0" borderId="0" xfId="0" applyFont="1" applyFill="1" applyBorder="1" applyAlignment="1">
      <alignment horizontal="center" vertical="top" wrapText="1"/>
    </xf>
    <xf numFmtId="0" fontId="21" fillId="2" borderId="1" xfId="0" applyNumberFormat="1" applyFont="1" applyFill="1" applyBorder="1" applyAlignment="1">
      <alignment horizontal="center" vertical="center" wrapText="1"/>
    </xf>
    <xf numFmtId="0" fontId="21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vertical="center" wrapText="1"/>
    </xf>
    <xf numFmtId="181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81" fontId="12" fillId="0" borderId="1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vertical="center" wrapText="1"/>
    </xf>
    <xf numFmtId="178" fontId="24" fillId="0" borderId="3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25" fillId="3" borderId="0" xfId="0" applyFont="1" applyFill="1" applyBorder="1" applyAlignment="1">
      <alignment vertical="center"/>
    </xf>
    <xf numFmtId="0" fontId="26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24" fillId="3" borderId="1" xfId="0" applyNumberFormat="1" applyFont="1" applyFill="1" applyBorder="1" applyAlignment="1">
      <alignment vertical="center" wrapText="1"/>
    </xf>
    <xf numFmtId="0" fontId="16" fillId="3" borderId="1" xfId="0" applyNumberFormat="1" applyFont="1" applyFill="1" applyBorder="1" applyAlignment="1">
      <alignment vertical="center" wrapText="1"/>
    </xf>
    <xf numFmtId="178" fontId="28" fillId="3" borderId="1" xfId="0" applyNumberFormat="1" applyFont="1" applyFill="1" applyBorder="1" applyAlignment="1">
      <alignment horizontal="right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78" fontId="3" fillId="3" borderId="1" xfId="0" applyNumberFormat="1" applyFont="1" applyFill="1" applyBorder="1" applyAlignment="1">
      <alignment horizontal="right" vertical="center" wrapText="1"/>
    </xf>
    <xf numFmtId="184" fontId="24" fillId="3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vertical="center" wrapText="1"/>
    </xf>
    <xf numFmtId="184" fontId="24" fillId="3" borderId="1" xfId="0" applyNumberFormat="1" applyFont="1" applyFill="1" applyBorder="1" applyAlignment="1">
      <alignment vertical="center" wrapText="1"/>
    </xf>
    <xf numFmtId="0" fontId="29" fillId="3" borderId="1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16" fillId="3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178" fontId="28" fillId="0" borderId="1" xfId="0" applyNumberFormat="1" applyFont="1" applyFill="1" applyBorder="1" applyAlignment="1">
      <alignment horizontal="righ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6" fillId="2" borderId="5" xfId="0" applyNumberFormat="1" applyFont="1" applyFill="1" applyBorder="1" applyAlignment="1">
      <alignment horizontal="center" vertical="center" wrapText="1"/>
    </xf>
    <xf numFmtId="0" fontId="24" fillId="2" borderId="5" xfId="0" applyNumberFormat="1" applyFont="1" applyFill="1" applyBorder="1" applyAlignment="1">
      <alignment horizontal="center" vertical="center" wrapText="1"/>
    </xf>
    <xf numFmtId="181" fontId="29" fillId="2" borderId="6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vertical="center" wrapText="1"/>
    </xf>
    <xf numFmtId="184" fontId="24" fillId="0" borderId="2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vertical="center" wrapText="1"/>
    </xf>
    <xf numFmtId="184" fontId="24" fillId="0" borderId="4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29" fillId="2" borderId="5" xfId="0" applyNumberFormat="1" applyFont="1" applyFill="1" applyBorder="1" applyAlignment="1">
      <alignment horizontal="center" vertical="center" wrapText="1"/>
    </xf>
    <xf numFmtId="176" fontId="16" fillId="2" borderId="6" xfId="0" applyNumberFormat="1" applyFont="1" applyFill="1" applyBorder="1" applyAlignment="1">
      <alignment horizontal="center" vertical="center" wrapText="1"/>
    </xf>
    <xf numFmtId="183" fontId="24" fillId="0" borderId="2" xfId="0" applyNumberFormat="1" applyFont="1" applyFill="1" applyBorder="1" applyAlignment="1">
      <alignment vertical="center" wrapText="1"/>
    </xf>
    <xf numFmtId="183" fontId="24" fillId="0" borderId="4" xfId="0" applyNumberFormat="1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 wrapText="1"/>
    </xf>
    <xf numFmtId="0" fontId="23" fillId="0" borderId="0" xfId="0" applyNumberFormat="1" applyFont="1" applyFill="1" applyBorder="1" applyAlignment="1">
      <alignment horizontal="left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84" fontId="29" fillId="0" borderId="1" xfId="0" applyNumberFormat="1" applyFont="1" applyFill="1" applyBorder="1" applyAlignment="1">
      <alignment vertical="center" wrapText="1"/>
    </xf>
    <xf numFmtId="0" fontId="24" fillId="0" borderId="1" xfId="0" applyNumberFormat="1" applyFont="1" applyFill="1" applyBorder="1" applyAlignment="1">
      <alignment vertical="top" wrapText="1"/>
    </xf>
    <xf numFmtId="0" fontId="24" fillId="0" borderId="2" xfId="0" applyNumberFormat="1" applyFont="1" applyFill="1" applyBorder="1" applyAlignment="1">
      <alignment vertical="top" wrapText="1"/>
    </xf>
    <xf numFmtId="181" fontId="16" fillId="0" borderId="1" xfId="0" applyNumberFormat="1" applyFont="1" applyFill="1" applyBorder="1" applyAlignment="1">
      <alignment vertical="center" wrapText="1"/>
    </xf>
    <xf numFmtId="184" fontId="24" fillId="0" borderId="1" xfId="0" applyNumberFormat="1" applyFont="1" applyFill="1" applyBorder="1" applyAlignment="1">
      <alignment vertical="center" wrapText="1"/>
    </xf>
    <xf numFmtId="181" fontId="23" fillId="0" borderId="1" xfId="0" applyNumberFormat="1" applyFont="1" applyFill="1" applyBorder="1" applyAlignment="1">
      <alignment horizontal="left" vertical="center" wrapText="1"/>
    </xf>
    <xf numFmtId="181" fontId="23" fillId="0" borderId="1" xfId="0" applyNumberFormat="1" applyFont="1" applyFill="1" applyBorder="1" applyAlignment="1">
      <alignment vertical="center" wrapText="1"/>
    </xf>
    <xf numFmtId="184" fontId="29" fillId="0" borderId="3" xfId="0" applyNumberFormat="1" applyFont="1" applyFill="1" applyBorder="1" applyAlignment="1">
      <alignment vertical="center" wrapText="1"/>
    </xf>
    <xf numFmtId="181" fontId="16" fillId="0" borderId="3" xfId="0" applyNumberFormat="1" applyFont="1" applyFill="1" applyBorder="1" applyAlignment="1">
      <alignment vertical="center" wrapText="1"/>
    </xf>
    <xf numFmtId="0" fontId="24" fillId="0" borderId="3" xfId="0" applyNumberFormat="1" applyFont="1" applyFill="1" applyBorder="1" applyAlignment="1">
      <alignment vertical="top" wrapText="1"/>
    </xf>
    <xf numFmtId="0" fontId="24" fillId="0" borderId="4" xfId="0" applyNumberFormat="1" applyFont="1" applyFill="1" applyBorder="1" applyAlignment="1">
      <alignment vertical="top" wrapText="1"/>
    </xf>
    <xf numFmtId="184" fontId="29" fillId="0" borderId="0" xfId="0" applyNumberFormat="1" applyFont="1" applyFill="1" applyBorder="1" applyAlignment="1">
      <alignment vertical="center" wrapText="1"/>
    </xf>
    <xf numFmtId="181" fontId="16" fillId="0" borderId="0" xfId="0" applyNumberFormat="1" applyFont="1" applyFill="1" applyBorder="1" applyAlignment="1">
      <alignment vertical="center" wrapText="1"/>
    </xf>
    <xf numFmtId="0" fontId="24" fillId="0" borderId="0" xfId="0" applyNumberFormat="1" applyFont="1" applyFill="1" applyBorder="1" applyAlignment="1">
      <alignment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184" fontId="24" fillId="0" borderId="3" xfId="0" applyNumberFormat="1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184" fontId="31" fillId="0" borderId="0" xfId="0" applyNumberFormat="1" applyFont="1" applyFill="1" applyBorder="1" applyAlignment="1">
      <alignment vertical="center"/>
    </xf>
    <xf numFmtId="0" fontId="31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center" vertical="center" wrapText="1"/>
    </xf>
    <xf numFmtId="178" fontId="28" fillId="2" borderId="1" xfId="0" applyNumberFormat="1" applyFont="1" applyFill="1" applyBorder="1" applyAlignment="1">
      <alignment horizontal="center" vertical="center" wrapText="1"/>
    </xf>
    <xf numFmtId="178" fontId="28" fillId="2" borderId="2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178" fontId="33" fillId="2" borderId="1" xfId="0" applyNumberFormat="1" applyFont="1" applyFill="1" applyBorder="1" applyAlignment="1">
      <alignment horizontal="center" vertical="center" wrapText="1"/>
    </xf>
    <xf numFmtId="178" fontId="3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0" fontId="28" fillId="2" borderId="2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/>
    </xf>
    <xf numFmtId="0" fontId="33" fillId="2" borderId="2" xfId="0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vertical="center"/>
    </xf>
    <xf numFmtId="178" fontId="32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left" vertical="center"/>
    </xf>
    <xf numFmtId="178" fontId="31" fillId="0" borderId="0" xfId="0" applyNumberFormat="1" applyFont="1" applyFill="1" applyBorder="1" applyAlignment="1">
      <alignment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1" fillId="0" borderId="0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left" vertical="center"/>
    </xf>
    <xf numFmtId="178" fontId="37" fillId="2" borderId="1" xfId="0" applyNumberFormat="1" applyFont="1" applyFill="1" applyBorder="1" applyAlignment="1">
      <alignment horizontal="center" vertical="center" wrapText="1"/>
    </xf>
    <xf numFmtId="178" fontId="37" fillId="2" borderId="2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left" vertical="center"/>
    </xf>
    <xf numFmtId="49" fontId="37" fillId="0" borderId="1" xfId="0" applyNumberFormat="1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9" fontId="28" fillId="0" borderId="1" xfId="0" applyNumberFormat="1" applyFont="1" applyFill="1" applyBorder="1" applyAlignment="1">
      <alignment horizontal="right" vertical="center" wrapText="1"/>
    </xf>
    <xf numFmtId="9" fontId="28" fillId="0" borderId="2" xfId="0" applyNumberFormat="1" applyFont="1" applyFill="1" applyBorder="1" applyAlignment="1">
      <alignment horizontal="right" vertical="center" wrapText="1"/>
    </xf>
    <xf numFmtId="49" fontId="31" fillId="0" borderId="1" xfId="0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right" vertical="center" wrapText="1"/>
    </xf>
    <xf numFmtId="9" fontId="3" fillId="0" borderId="2" xfId="0" applyNumberFormat="1" applyFont="1" applyFill="1" applyBorder="1" applyAlignment="1">
      <alignment horizontal="right" vertical="center" wrapText="1"/>
    </xf>
    <xf numFmtId="0" fontId="38" fillId="0" borderId="1" xfId="0" applyFont="1" applyFill="1" applyBorder="1" applyAlignment="1">
      <alignment vertical="center" shrinkToFit="1"/>
    </xf>
    <xf numFmtId="43" fontId="3" fillId="0" borderId="1" xfId="8" applyNumberFormat="1" applyFont="1" applyFill="1" applyBorder="1" applyAlignment="1">
      <alignment horizontal="center" vertical="center"/>
    </xf>
    <xf numFmtId="43" fontId="3" fillId="0" borderId="1" xfId="8" applyNumberFormat="1" applyFont="1" applyFill="1" applyBorder="1" applyAlignment="1">
      <alignment horizontal="right" vertical="center" wrapText="1"/>
    </xf>
    <xf numFmtId="49" fontId="37" fillId="0" borderId="3" xfId="0" applyNumberFormat="1" applyFont="1" applyFill="1" applyBorder="1" applyAlignment="1">
      <alignment horizontal="left" vertical="center"/>
    </xf>
    <xf numFmtId="178" fontId="28" fillId="0" borderId="3" xfId="0" applyNumberFormat="1" applyFont="1" applyFill="1" applyBorder="1" applyAlignment="1">
      <alignment horizontal="right" vertical="center" wrapText="1"/>
    </xf>
    <xf numFmtId="9" fontId="28" fillId="0" borderId="3" xfId="0" applyNumberFormat="1" applyFont="1" applyFill="1" applyBorder="1" applyAlignment="1">
      <alignment horizontal="right" vertical="center" wrapText="1"/>
    </xf>
    <xf numFmtId="9" fontId="28" fillId="0" borderId="4" xfId="0" applyNumberFormat="1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178" fontId="28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/>
    </xf>
    <xf numFmtId="178" fontId="3" fillId="0" borderId="7" xfId="0" applyNumberFormat="1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vertical="center"/>
      <protection locked="0"/>
    </xf>
    <xf numFmtId="178" fontId="3" fillId="0" borderId="1" xfId="0" applyNumberFormat="1" applyFont="1" applyFill="1" applyBorder="1" applyAlignment="1" applyProtection="1">
      <alignment vertical="center"/>
      <protection locked="0"/>
    </xf>
    <xf numFmtId="0" fontId="28" fillId="0" borderId="3" xfId="0" applyFont="1" applyFill="1" applyBorder="1" applyAlignment="1">
      <alignment horizontal="center" vertical="center"/>
    </xf>
    <xf numFmtId="178" fontId="6" fillId="0" borderId="0" xfId="0" applyNumberFormat="1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 wrapText="1"/>
    </xf>
    <xf numFmtId="0" fontId="43" fillId="2" borderId="5" xfId="0" applyFont="1" applyFill="1" applyBorder="1" applyAlignment="1">
      <alignment horizontal="center" vertical="center" wrapText="1"/>
    </xf>
    <xf numFmtId="0" fontId="43" fillId="2" borderId="6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78" fontId="28" fillId="0" borderId="1" xfId="0" applyNumberFormat="1" applyFont="1" applyFill="1" applyBorder="1" applyAlignment="1">
      <alignment horizontal="center" vertical="center" wrapText="1"/>
    </xf>
    <xf numFmtId="178" fontId="28" fillId="0" borderId="2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178" fontId="38" fillId="0" borderId="1" xfId="0" applyNumberFormat="1" applyFont="1" applyFill="1" applyBorder="1" applyAlignment="1">
      <alignment horizontal="center" vertical="center" wrapText="1"/>
    </xf>
    <xf numFmtId="178" fontId="38" fillId="0" borderId="2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left" vertical="center" wrapText="1"/>
    </xf>
    <xf numFmtId="178" fontId="38" fillId="0" borderId="3" xfId="0" applyNumberFormat="1" applyFont="1" applyFill="1" applyBorder="1" applyAlignment="1">
      <alignment horizontal="center" vertical="center" wrapText="1"/>
    </xf>
    <xf numFmtId="178" fontId="38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2" fillId="0" borderId="0" xfId="0" applyFont="1" applyFill="1" applyBorder="1" applyAlignment="1">
      <alignment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/>
    </xf>
    <xf numFmtId="178" fontId="28" fillId="0" borderId="4" xfId="0" applyNumberFormat="1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vertical="center"/>
    </xf>
    <xf numFmtId="0" fontId="44" fillId="4" borderId="0" xfId="0" applyFont="1" applyFill="1" applyBorder="1" applyAlignment="1">
      <alignment vertical="center" wrapText="1"/>
    </xf>
    <xf numFmtId="0" fontId="45" fillId="4" borderId="0" xfId="0" applyFont="1" applyFill="1" applyBorder="1" applyAlignment="1">
      <alignment vertical="center"/>
    </xf>
    <xf numFmtId="0" fontId="44" fillId="4" borderId="0" xfId="0" applyFont="1" applyFill="1" applyAlignment="1">
      <alignment vertical="center"/>
    </xf>
    <xf numFmtId="0" fontId="44" fillId="4" borderId="0" xfId="0" applyFont="1" applyFill="1" applyBorder="1" applyAlignment="1">
      <alignment vertical="center"/>
    </xf>
    <xf numFmtId="0" fontId="45" fillId="4" borderId="0" xfId="0" applyFont="1" applyFill="1" applyAlignment="1">
      <alignment vertical="center"/>
    </xf>
    <xf numFmtId="0" fontId="0" fillId="4" borderId="0" xfId="0" applyFont="1" applyFill="1" applyBorder="1" applyAlignment="1">
      <alignment vertical="center" wrapText="1"/>
    </xf>
    <xf numFmtId="4" fontId="0" fillId="4" borderId="0" xfId="0" applyNumberFormat="1" applyFont="1" applyFill="1" applyBorder="1" applyAlignment="1">
      <alignment vertical="center"/>
    </xf>
    <xf numFmtId="10" fontId="0" fillId="4" borderId="0" xfId="0" applyNumberFormat="1" applyFont="1" applyFill="1" applyBorder="1" applyAlignment="1">
      <alignment vertical="center"/>
    </xf>
    <xf numFmtId="178" fontId="0" fillId="4" borderId="0" xfId="0" applyNumberFormat="1" applyFont="1" applyFill="1" applyBorder="1" applyAlignment="1">
      <alignment vertical="center"/>
    </xf>
    <xf numFmtId="0" fontId="40" fillId="4" borderId="0" xfId="0" applyFont="1" applyFill="1" applyBorder="1" applyAlignment="1">
      <alignment horizontal="center" vertical="center"/>
    </xf>
    <xf numFmtId="184" fontId="46" fillId="4" borderId="0" xfId="0" applyNumberFormat="1" applyFont="1" applyFill="1" applyBorder="1" applyAlignment="1">
      <alignment horizontal="right" vertical="center"/>
    </xf>
    <xf numFmtId="0" fontId="44" fillId="5" borderId="1" xfId="0" applyFont="1" applyFill="1" applyBorder="1" applyAlignment="1">
      <alignment horizontal="center" vertical="center" wrapText="1"/>
    </xf>
    <xf numFmtId="4" fontId="44" fillId="5" borderId="1" xfId="0" applyNumberFormat="1" applyFont="1" applyFill="1" applyBorder="1" applyAlignment="1">
      <alignment horizontal="center" vertical="center" wrapText="1"/>
    </xf>
    <xf numFmtId="4" fontId="44" fillId="5" borderId="8" xfId="0" applyNumberFormat="1" applyFont="1" applyFill="1" applyBorder="1" applyAlignment="1">
      <alignment horizontal="center" vertical="center" wrapText="1"/>
    </xf>
    <xf numFmtId="10" fontId="44" fillId="5" borderId="8" xfId="0" applyNumberFormat="1" applyFont="1" applyFill="1" applyBorder="1" applyAlignment="1">
      <alignment horizontal="center" vertical="center" wrapText="1"/>
    </xf>
    <xf numFmtId="178" fontId="44" fillId="5" borderId="1" xfId="0" applyNumberFormat="1" applyFont="1" applyFill="1" applyBorder="1" applyAlignment="1">
      <alignment horizontal="center" vertical="center" wrapText="1"/>
    </xf>
    <xf numFmtId="4" fontId="44" fillId="5" borderId="9" xfId="0" applyNumberFormat="1" applyFont="1" applyFill="1" applyBorder="1" applyAlignment="1">
      <alignment horizontal="center" vertical="center" wrapText="1"/>
    </xf>
    <xf numFmtId="10" fontId="44" fillId="5" borderId="9" xfId="0" applyNumberFormat="1" applyFont="1" applyFill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left" vertical="center"/>
    </xf>
    <xf numFmtId="0" fontId="47" fillId="4" borderId="1" xfId="0" applyFont="1" applyFill="1" applyBorder="1" applyAlignment="1">
      <alignment horizontal="left" vertical="center" wrapText="1"/>
    </xf>
    <xf numFmtId="4" fontId="47" fillId="4" borderId="1" xfId="0" applyNumberFormat="1" applyFont="1" applyFill="1" applyBorder="1" applyAlignment="1">
      <alignment horizontal="right" vertical="center"/>
    </xf>
    <xf numFmtId="10" fontId="47" fillId="4" borderId="1" xfId="0" applyNumberFormat="1" applyFont="1" applyFill="1" applyBorder="1" applyAlignment="1">
      <alignment horizontal="right" vertical="center"/>
    </xf>
    <xf numFmtId="10" fontId="45" fillId="4" borderId="1" xfId="0" applyNumberFormat="1" applyFont="1" applyFill="1" applyBorder="1" applyAlignment="1">
      <alignment vertical="center"/>
    </xf>
    <xf numFmtId="0" fontId="48" fillId="4" borderId="1" xfId="0" applyFont="1" applyFill="1" applyBorder="1" applyAlignment="1">
      <alignment horizontal="left" vertical="center"/>
    </xf>
    <xf numFmtId="0" fontId="48" fillId="4" borderId="1" xfId="0" applyFont="1" applyFill="1" applyBorder="1" applyAlignment="1">
      <alignment horizontal="left" vertical="center" wrapText="1"/>
    </xf>
    <xf numFmtId="4" fontId="48" fillId="4" borderId="1" xfId="0" applyNumberFormat="1" applyFont="1" applyFill="1" applyBorder="1" applyAlignment="1">
      <alignment horizontal="right" vertical="center"/>
    </xf>
    <xf numFmtId="10" fontId="45" fillId="4" borderId="1" xfId="0" applyNumberFormat="1" applyFont="1" applyFill="1" applyBorder="1" applyAlignment="1">
      <alignment horizontal="right" vertical="center"/>
    </xf>
    <xf numFmtId="0" fontId="47" fillId="4" borderId="1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9" fontId="28" fillId="0" borderId="1" xfId="11" applyFont="1" applyFill="1" applyBorder="1" applyAlignment="1">
      <alignment horizontal="right" vertical="center" wrapText="1"/>
    </xf>
    <xf numFmtId="9" fontId="3" fillId="0" borderId="1" xfId="11" applyFont="1" applyFill="1" applyBorder="1" applyAlignment="1">
      <alignment horizontal="right" vertical="center" wrapText="1"/>
    </xf>
    <xf numFmtId="0" fontId="28" fillId="0" borderId="1" xfId="0" applyFont="1" applyFill="1" applyBorder="1" applyAlignment="1">
      <alignment horizontal="center" vertical="center"/>
    </xf>
    <xf numFmtId="180" fontId="28" fillId="0" borderId="1" xfId="8" applyNumberFormat="1" applyFont="1" applyFill="1" applyBorder="1" applyAlignment="1">
      <alignment horizontal="right" vertical="center" wrapText="1"/>
    </xf>
    <xf numFmtId="180" fontId="28" fillId="0" borderId="10" xfId="8" applyNumberFormat="1" applyFont="1" applyFill="1" applyBorder="1" applyAlignment="1">
      <alignment horizontal="right" vertical="center" wrapText="1"/>
    </xf>
    <xf numFmtId="180" fontId="3" fillId="0" borderId="1" xfId="8" applyNumberFormat="1" applyFont="1" applyFill="1" applyBorder="1" applyAlignment="1">
      <alignment horizontal="right" vertical="center" wrapText="1"/>
    </xf>
    <xf numFmtId="180" fontId="3" fillId="0" borderId="10" xfId="8" applyNumberFormat="1" applyFont="1" applyFill="1" applyBorder="1" applyAlignment="1">
      <alignment horizontal="right" vertical="center" wrapText="1"/>
    </xf>
    <xf numFmtId="0" fontId="49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50" fillId="0" borderId="0" xfId="0" applyFont="1" applyFill="1" applyBorder="1" applyAlignment="1">
      <alignment horizontal="justify" vertical="center"/>
    </xf>
    <xf numFmtId="0" fontId="51" fillId="0" borderId="0" xfId="0" applyFont="1" applyFill="1" applyBorder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4"/>
  <sheetViews>
    <sheetView tabSelected="1" workbookViewId="0">
      <selection activeCell="A15" sqref="A15"/>
    </sheetView>
  </sheetViews>
  <sheetFormatPr defaultColWidth="9" defaultRowHeight="18" customHeight="1" outlineLevelCol="3"/>
  <cols>
    <col min="1" max="1" width="73.375" style="9" customWidth="1"/>
    <col min="2" max="3" width="9" style="9"/>
    <col min="4" max="4" width="39.375" style="9" customWidth="1"/>
    <col min="5" max="16384" width="9" style="9"/>
  </cols>
  <sheetData>
    <row r="1" s="9" customFormat="1" ht="41" customHeight="1" spans="1:1">
      <c r="A1" s="250" t="s">
        <v>0</v>
      </c>
    </row>
    <row r="2" s="9" customFormat="1" ht="26" customHeight="1" spans="1:4">
      <c r="A2" s="251" t="s">
        <v>1</v>
      </c>
      <c r="D2" s="252"/>
    </row>
    <row r="3" s="9" customFormat="1" ht="26" customHeight="1" spans="1:4">
      <c r="A3" s="251" t="s">
        <v>2</v>
      </c>
      <c r="D3" s="252"/>
    </row>
    <row r="4" s="9" customFormat="1" ht="26" customHeight="1" spans="1:4">
      <c r="A4" s="251" t="s">
        <v>3</v>
      </c>
      <c r="D4" s="252"/>
    </row>
    <row r="5" s="9" customFormat="1" ht="26" customHeight="1" spans="1:4">
      <c r="A5" s="251" t="s">
        <v>4</v>
      </c>
      <c r="D5" s="252"/>
    </row>
    <row r="6" s="9" customFormat="1" ht="26" customHeight="1" spans="1:4">
      <c r="A6" s="251" t="s">
        <v>5</v>
      </c>
      <c r="D6" s="252"/>
    </row>
    <row r="7" s="9" customFormat="1" ht="26" customHeight="1" spans="1:4">
      <c r="A7" s="251" t="s">
        <v>6</v>
      </c>
      <c r="D7" s="252"/>
    </row>
    <row r="8" s="9" customFormat="1" ht="26" customHeight="1" spans="1:4">
      <c r="A8" s="251" t="s">
        <v>7</v>
      </c>
      <c r="D8" s="253"/>
    </row>
    <row r="9" s="9" customFormat="1" ht="26" customHeight="1" spans="1:1">
      <c r="A9" s="251" t="s">
        <v>8</v>
      </c>
    </row>
    <row r="10" s="9" customFormat="1" ht="26" customHeight="1" spans="1:1">
      <c r="A10" s="251" t="s">
        <v>9</v>
      </c>
    </row>
    <row r="11" s="9" customFormat="1" ht="26" customHeight="1" spans="1:1">
      <c r="A11" s="251" t="s">
        <v>10</v>
      </c>
    </row>
    <row r="12" s="9" customFormat="1" ht="26" customHeight="1" spans="1:1">
      <c r="A12" s="251" t="s">
        <v>11</v>
      </c>
    </row>
    <row r="13" s="9" customFormat="1" ht="26" customHeight="1" spans="1:1">
      <c r="A13" s="251" t="s">
        <v>12</v>
      </c>
    </row>
    <row r="14" s="9" customFormat="1" ht="26" customHeight="1" spans="1:1">
      <c r="A14" s="251" t="s">
        <v>13</v>
      </c>
    </row>
    <row r="15" s="9" customFormat="1" ht="26" customHeight="1" spans="1:1">
      <c r="A15" s="251" t="s">
        <v>14</v>
      </c>
    </row>
    <row r="16" s="9" customFormat="1" ht="26" customHeight="1" spans="1:1">
      <c r="A16" s="251" t="s">
        <v>15</v>
      </c>
    </row>
    <row r="17" s="9" customFormat="1" ht="26" customHeight="1" spans="1:1">
      <c r="A17" s="251" t="s">
        <v>16</v>
      </c>
    </row>
    <row r="18" s="9" customFormat="1" ht="26" customHeight="1" spans="1:1">
      <c r="A18" s="251" t="s">
        <v>17</v>
      </c>
    </row>
    <row r="19" s="9" customFormat="1" ht="26" customHeight="1" spans="1:1">
      <c r="A19" s="251" t="s">
        <v>18</v>
      </c>
    </row>
    <row r="20" s="9" customFormat="1" ht="26" customHeight="1" spans="1:1">
      <c r="A20" s="251" t="s">
        <v>19</v>
      </c>
    </row>
    <row r="21" s="9" customFormat="1" ht="26" customHeight="1" spans="1:1">
      <c r="A21" s="251" t="s">
        <v>20</v>
      </c>
    </row>
    <row r="22" s="9" customFormat="1" ht="26" customHeight="1" spans="1:1">
      <c r="A22" s="251" t="s">
        <v>21</v>
      </c>
    </row>
    <row r="23" s="9" customFormat="1" ht="26" customHeight="1" spans="1:1">
      <c r="A23" s="251" t="s">
        <v>22</v>
      </c>
    </row>
    <row r="24" s="9" customFormat="1" ht="26" customHeight="1" spans="1:1">
      <c r="A24" s="251" t="s">
        <v>23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O14"/>
  <sheetViews>
    <sheetView workbookViewId="0">
      <selection activeCell="H7" sqref="H7"/>
    </sheetView>
  </sheetViews>
  <sheetFormatPr defaultColWidth="9.95833333333333" defaultRowHeight="14.25"/>
  <cols>
    <col min="1" max="1" width="30.0083333333333" style="130" customWidth="1"/>
    <col min="2" max="6" width="13.6916666666667" style="130" customWidth="1"/>
    <col min="7" max="7" width="9.95833333333333" style="130"/>
    <col min="8" max="8" width="12.4416666666667" style="130" customWidth="1"/>
    <col min="9" max="234" width="9.95833333333333" style="130"/>
    <col min="235" max="16384" width="9.95833333333333" style="9"/>
  </cols>
  <sheetData>
    <row r="1" s="126" customFormat="1" ht="42.95" customHeight="1" spans="1:6">
      <c r="A1" s="10" t="s">
        <v>435</v>
      </c>
      <c r="B1" s="10"/>
      <c r="C1" s="10"/>
      <c r="D1" s="10"/>
      <c r="E1" s="10"/>
      <c r="F1" s="10"/>
    </row>
    <row r="2" s="9" customFormat="1" ht="32.25" customHeight="1" spans="1:249">
      <c r="A2" s="127"/>
      <c r="B2" s="128"/>
      <c r="C2" s="128"/>
      <c r="D2" s="127"/>
      <c r="E2" s="91" t="s">
        <v>25</v>
      </c>
      <c r="F2" s="91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130" customFormat="1" ht="27" customHeight="1" spans="1:237">
      <c r="A3" s="131" t="s">
        <v>436</v>
      </c>
      <c r="B3" s="131" t="s">
        <v>27</v>
      </c>
      <c r="C3" s="131" t="s">
        <v>28</v>
      </c>
      <c r="D3" s="131" t="s">
        <v>29</v>
      </c>
      <c r="E3" s="131" t="s">
        <v>30</v>
      </c>
      <c r="F3" s="147" t="s">
        <v>43</v>
      </c>
      <c r="H3" s="148"/>
      <c r="IA3" s="9"/>
      <c r="IB3" s="9"/>
      <c r="IC3" s="9"/>
    </row>
    <row r="4" s="130" customFormat="1" spans="1:237">
      <c r="A4" s="135"/>
      <c r="B4" s="131"/>
      <c r="C4" s="131"/>
      <c r="D4" s="135"/>
      <c r="E4" s="135"/>
      <c r="F4" s="149"/>
      <c r="IA4" s="9"/>
      <c r="IB4" s="9"/>
      <c r="IC4" s="9"/>
    </row>
    <row r="5" s="146" customFormat="1" ht="30" customHeight="1" spans="1:6">
      <c r="A5" s="138" t="s">
        <v>437</v>
      </c>
      <c r="B5" s="139"/>
      <c r="C5" s="139"/>
      <c r="D5" s="139"/>
      <c r="E5" s="139"/>
      <c r="F5" s="144"/>
    </row>
    <row r="6" s="130" customFormat="1" ht="30" customHeight="1" spans="1:237">
      <c r="A6" s="138" t="s">
        <v>438</v>
      </c>
      <c r="B6" s="139"/>
      <c r="C6" s="139"/>
      <c r="D6" s="139"/>
      <c r="E6" s="139"/>
      <c r="F6" s="144"/>
      <c r="IA6" s="9"/>
      <c r="IB6" s="9"/>
      <c r="IC6" s="9"/>
    </row>
    <row r="7" s="130" customFormat="1" ht="30" customHeight="1" spans="1:237">
      <c r="A7" s="138" t="s">
        <v>439</v>
      </c>
      <c r="B7" s="139"/>
      <c r="C7" s="139"/>
      <c r="D7" s="139"/>
      <c r="E7" s="139"/>
      <c r="F7" s="144"/>
      <c r="IA7" s="9"/>
      <c r="IB7" s="9"/>
      <c r="IC7" s="9"/>
    </row>
    <row r="8" s="130" customFormat="1" ht="30" customHeight="1" spans="1:237">
      <c r="A8" s="138" t="s">
        <v>440</v>
      </c>
      <c r="B8" s="139"/>
      <c r="C8" s="139"/>
      <c r="D8" s="139"/>
      <c r="E8" s="139"/>
      <c r="F8" s="144"/>
      <c r="IA8" s="9"/>
      <c r="IB8" s="9"/>
      <c r="IC8" s="9"/>
    </row>
    <row r="9" s="130" customFormat="1" ht="30" customHeight="1" spans="1:237">
      <c r="A9" s="138" t="s">
        <v>441</v>
      </c>
      <c r="B9" s="139"/>
      <c r="C9" s="139"/>
      <c r="D9" s="139"/>
      <c r="E9" s="139"/>
      <c r="F9" s="144"/>
      <c r="IA9" s="9"/>
      <c r="IB9" s="9"/>
      <c r="IC9" s="9"/>
    </row>
    <row r="10" s="130" customFormat="1" ht="30" customHeight="1" spans="1:237">
      <c r="A10" s="138" t="s">
        <v>442</v>
      </c>
      <c r="B10" s="139"/>
      <c r="C10" s="139"/>
      <c r="D10" s="139"/>
      <c r="E10" s="139"/>
      <c r="F10" s="144"/>
      <c r="IA10" s="9"/>
      <c r="IB10" s="9"/>
      <c r="IC10" s="9"/>
    </row>
    <row r="11" s="130" customFormat="1" ht="30" customHeight="1" spans="1:237">
      <c r="A11" s="138" t="s">
        <v>443</v>
      </c>
      <c r="B11" s="139"/>
      <c r="C11" s="139"/>
      <c r="D11" s="139"/>
      <c r="E11" s="139"/>
      <c r="F11" s="144"/>
      <c r="IA11" s="9"/>
      <c r="IB11" s="9"/>
      <c r="IC11" s="9"/>
    </row>
    <row r="12" s="130" customFormat="1" ht="30" customHeight="1" spans="1:237">
      <c r="A12" s="141" t="s">
        <v>416</v>
      </c>
      <c r="B12" s="142"/>
      <c r="C12" s="142"/>
      <c r="D12" s="142"/>
      <c r="E12" s="142"/>
      <c r="F12" s="145"/>
      <c r="IA12" s="9"/>
      <c r="IB12" s="9"/>
      <c r="IC12" s="9"/>
    </row>
    <row r="13" s="130" customFormat="1" ht="27" customHeight="1" spans="1:237">
      <c r="A13" s="9"/>
      <c r="B13" s="9"/>
      <c r="C13" s="9"/>
      <c r="D13" s="9"/>
      <c r="E13" s="9"/>
      <c r="F13" s="9"/>
      <c r="IA13" s="9"/>
      <c r="IB13" s="9"/>
      <c r="IC13" s="9"/>
    </row>
    <row r="14" s="9" customFormat="1" spans="1:234">
      <c r="A14" s="30" t="s">
        <v>417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O11"/>
  <sheetViews>
    <sheetView workbookViewId="0">
      <selection activeCell="I5" sqref="I5"/>
    </sheetView>
  </sheetViews>
  <sheetFormatPr defaultColWidth="9.95833333333333" defaultRowHeight="14.25"/>
  <cols>
    <col min="1" max="1" width="9.95833333333333" style="9"/>
    <col min="2" max="2" width="20.6" style="9"/>
    <col min="3" max="7" width="13.6916666666667" style="9" customWidth="1"/>
    <col min="8" max="16384" width="9.95833333333333" style="9"/>
  </cols>
  <sheetData>
    <row r="1" s="126" customFormat="1" ht="42.95" customHeight="1" spans="1:7">
      <c r="A1" s="10" t="s">
        <v>444</v>
      </c>
      <c r="B1" s="10"/>
      <c r="C1" s="10"/>
      <c r="D1" s="10"/>
      <c r="E1" s="10"/>
      <c r="F1" s="10"/>
      <c r="G1" s="10"/>
    </row>
    <row r="2" s="9" customFormat="1" ht="32.25" customHeight="1" spans="1:249">
      <c r="A2" s="127"/>
      <c r="B2" s="128"/>
      <c r="C2" s="127"/>
      <c r="D2" s="127"/>
      <c r="E2" s="68"/>
      <c r="F2" s="68"/>
      <c r="G2" s="129" t="s">
        <v>25</v>
      </c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9" customFormat="1" ht="27" customHeight="1" spans="1:7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1" t="s">
        <v>30</v>
      </c>
      <c r="G3" s="133" t="s">
        <v>31</v>
      </c>
    </row>
    <row r="4" s="9" customFormat="1" spans="1:7">
      <c r="A4" s="134" t="s">
        <v>44</v>
      </c>
      <c r="B4" s="131" t="s">
        <v>26</v>
      </c>
      <c r="C4" s="131"/>
      <c r="D4" s="131"/>
      <c r="E4" s="131"/>
      <c r="F4" s="135"/>
      <c r="G4" s="137"/>
    </row>
    <row r="5" s="9" customFormat="1" ht="30" customHeight="1" spans="1:7">
      <c r="A5" s="138">
        <v>223</v>
      </c>
      <c r="B5" s="138" t="s">
        <v>445</v>
      </c>
      <c r="C5" s="139"/>
      <c r="D5" s="139"/>
      <c r="E5" s="140"/>
      <c r="F5" s="139"/>
      <c r="G5" s="144"/>
    </row>
    <row r="6" s="9" customFormat="1" ht="30" customHeight="1" spans="1:7">
      <c r="A6" s="138">
        <v>22301</v>
      </c>
      <c r="B6" s="138" t="s">
        <v>446</v>
      </c>
      <c r="C6" s="139"/>
      <c r="D6" s="139"/>
      <c r="E6" s="140"/>
      <c r="F6" s="139"/>
      <c r="G6" s="144"/>
    </row>
    <row r="7" s="9" customFormat="1" ht="30" customHeight="1" spans="1:7">
      <c r="A7" s="138">
        <v>2230101</v>
      </c>
      <c r="B7" s="138" t="s">
        <v>447</v>
      </c>
      <c r="C7" s="139"/>
      <c r="D7" s="139"/>
      <c r="E7" s="140"/>
      <c r="F7" s="139"/>
      <c r="G7" s="144"/>
    </row>
    <row r="8" s="9" customFormat="1" ht="30" customHeight="1" spans="1:7">
      <c r="A8" s="138">
        <v>2230107</v>
      </c>
      <c r="B8" s="138" t="s">
        <v>448</v>
      </c>
      <c r="C8" s="139"/>
      <c r="D8" s="139"/>
      <c r="E8" s="140"/>
      <c r="F8" s="139"/>
      <c r="G8" s="144"/>
    </row>
    <row r="9" s="9" customFormat="1" ht="30" customHeight="1" spans="1:7">
      <c r="A9" s="141" t="s">
        <v>449</v>
      </c>
      <c r="B9" s="141"/>
      <c r="C9" s="142"/>
      <c r="D9" s="142"/>
      <c r="E9" s="141"/>
      <c r="F9" s="142"/>
      <c r="G9" s="145"/>
    </row>
    <row r="10" s="9" customFormat="1" ht="27.75" spans="1:1">
      <c r="A10" s="143"/>
    </row>
    <row r="11" s="9" customFormat="1" spans="1:1">
      <c r="A11" s="30" t="s">
        <v>417</v>
      </c>
    </row>
  </sheetData>
  <mergeCells count="9">
    <mergeCell ref="A1:G1"/>
    <mergeCell ref="E2:F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N11"/>
  <sheetViews>
    <sheetView workbookViewId="0">
      <selection activeCell="J6" sqref="J6"/>
    </sheetView>
  </sheetViews>
  <sheetFormatPr defaultColWidth="9.95833333333333" defaultRowHeight="14.25"/>
  <cols>
    <col min="1" max="1" width="9.95833333333333" style="9"/>
    <col min="2" max="2" width="20.6" style="9"/>
    <col min="3" max="5" width="13.6916666666667" style="9" customWidth="1"/>
    <col min="6" max="6" width="16.175" style="9" customWidth="1"/>
    <col min="7" max="7" width="13.6" style="9" customWidth="1"/>
    <col min="8" max="16384" width="9.95833333333333" style="9"/>
  </cols>
  <sheetData>
    <row r="1" s="126" customFormat="1" ht="42.95" customHeight="1" spans="1:7">
      <c r="A1" s="10" t="s">
        <v>450</v>
      </c>
      <c r="B1" s="10"/>
      <c r="C1" s="10"/>
      <c r="D1" s="10"/>
      <c r="E1" s="10"/>
      <c r="F1" s="10"/>
      <c r="G1" s="10"/>
    </row>
    <row r="2" s="9" customFormat="1" ht="32.25" customHeight="1" spans="1:248">
      <c r="A2" s="127"/>
      <c r="B2" s="128"/>
      <c r="C2" s="127"/>
      <c r="D2" s="68"/>
      <c r="E2" s="68"/>
      <c r="G2" s="129" t="s">
        <v>25</v>
      </c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</row>
    <row r="3" s="9" customFormat="1" ht="27" customHeight="1" spans="1:7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2" t="s">
        <v>30</v>
      </c>
      <c r="G3" s="133" t="s">
        <v>31</v>
      </c>
    </row>
    <row r="4" s="9" customFormat="1" spans="1:7">
      <c r="A4" s="134" t="s">
        <v>44</v>
      </c>
      <c r="B4" s="131" t="s">
        <v>26</v>
      </c>
      <c r="C4" s="131"/>
      <c r="D4" s="131"/>
      <c r="E4" s="135"/>
      <c r="F4" s="136"/>
      <c r="G4" s="137"/>
    </row>
    <row r="5" s="9" customFormat="1" ht="30" customHeight="1" spans="1:7">
      <c r="A5" s="138">
        <v>223</v>
      </c>
      <c r="B5" s="138" t="s">
        <v>445</v>
      </c>
      <c r="C5" s="139"/>
      <c r="D5" s="140"/>
      <c r="E5" s="139"/>
      <c r="F5" s="139"/>
      <c r="G5" s="54"/>
    </row>
    <row r="6" s="9" customFormat="1" ht="30" customHeight="1" spans="1:7">
      <c r="A6" s="138">
        <v>22301</v>
      </c>
      <c r="B6" s="138" t="s">
        <v>446</v>
      </c>
      <c r="C6" s="139"/>
      <c r="D6" s="140"/>
      <c r="E6" s="139"/>
      <c r="F6" s="139"/>
      <c r="G6" s="54"/>
    </row>
    <row r="7" s="9" customFormat="1" ht="30" customHeight="1" spans="1:7">
      <c r="A7" s="138">
        <v>2230101</v>
      </c>
      <c r="B7" s="138" t="s">
        <v>447</v>
      </c>
      <c r="C7" s="139"/>
      <c r="D7" s="140"/>
      <c r="E7" s="139"/>
      <c r="F7" s="139"/>
      <c r="G7" s="54"/>
    </row>
    <row r="8" s="9" customFormat="1" ht="30" customHeight="1" spans="1:7">
      <c r="A8" s="138">
        <v>2230107</v>
      </c>
      <c r="B8" s="138" t="s">
        <v>448</v>
      </c>
      <c r="C8" s="139"/>
      <c r="D8" s="140"/>
      <c r="E8" s="139"/>
      <c r="F8" s="139"/>
      <c r="G8" s="54"/>
    </row>
    <row r="9" s="9" customFormat="1" ht="30" customHeight="1" spans="1:7">
      <c r="A9" s="141" t="s">
        <v>449</v>
      </c>
      <c r="B9" s="141"/>
      <c r="C9" s="142"/>
      <c r="D9" s="141"/>
      <c r="E9" s="142"/>
      <c r="F9" s="142"/>
      <c r="G9" s="56"/>
    </row>
    <row r="10" s="9" customFormat="1" ht="27.75" spans="1:1">
      <c r="A10" s="143"/>
    </row>
    <row r="11" s="9" customFormat="1" spans="1:2">
      <c r="A11" s="30" t="s">
        <v>417</v>
      </c>
      <c r="B11" s="30"/>
    </row>
  </sheetData>
  <mergeCells count="9">
    <mergeCell ref="A1:G1"/>
    <mergeCell ref="D2:E2"/>
    <mergeCell ref="A3:B3"/>
    <mergeCell ref="A9:B9"/>
    <mergeCell ref="C3:C4"/>
    <mergeCell ref="D3:D4"/>
    <mergeCell ref="E3:E4"/>
    <mergeCell ref="F3:F4"/>
    <mergeCell ref="G3:G4"/>
  </mergeCells>
  <pageMargins left="0.75" right="0.75" top="1" bottom="1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7"/>
  <sheetViews>
    <sheetView workbookViewId="0">
      <selection activeCell="G6" sqref="G6"/>
    </sheetView>
  </sheetViews>
  <sheetFormatPr defaultColWidth="9.95833333333333" defaultRowHeight="14.25" outlineLevelCol="4"/>
  <cols>
    <col min="1" max="1" width="9.95833333333333" style="9"/>
    <col min="2" max="2" width="36.775" style="9" customWidth="1"/>
    <col min="3" max="3" width="18.95" style="9" customWidth="1"/>
    <col min="4" max="4" width="13.9666666666667" style="9" customWidth="1"/>
    <col min="5" max="5" width="15.3416666666667" style="9" customWidth="1"/>
    <col min="6" max="16384" width="9.95833333333333" style="9"/>
  </cols>
  <sheetData>
    <row r="1" s="9" customFormat="1" ht="36" customHeight="1" spans="1:5">
      <c r="A1" s="106" t="s">
        <v>451</v>
      </c>
      <c r="B1" s="106"/>
      <c r="C1" s="106"/>
      <c r="D1" s="106"/>
      <c r="E1" s="106"/>
    </row>
    <row r="2" s="9" customFormat="1" ht="24" customHeight="1" spans="1:5">
      <c r="A2" s="107"/>
      <c r="B2" s="107"/>
      <c r="C2" s="107"/>
      <c r="D2" s="107"/>
      <c r="E2" s="124" t="s">
        <v>25</v>
      </c>
    </row>
    <row r="3" s="9" customFormat="1" ht="24" spans="1:5">
      <c r="A3" s="33" t="s">
        <v>44</v>
      </c>
      <c r="B3" s="33" t="s">
        <v>26</v>
      </c>
      <c r="C3" s="33" t="s">
        <v>28</v>
      </c>
      <c r="D3" s="33" t="s">
        <v>29</v>
      </c>
      <c r="E3" s="109" t="s">
        <v>30</v>
      </c>
    </row>
    <row r="4" s="9" customFormat="1" spans="1:5">
      <c r="A4" s="110">
        <v>102</v>
      </c>
      <c r="B4" s="87" t="s">
        <v>452</v>
      </c>
      <c r="C4" s="111"/>
      <c r="D4" s="111"/>
      <c r="E4" s="112"/>
    </row>
    <row r="5" s="9" customFormat="1" spans="1:5">
      <c r="A5" s="110">
        <v>10201</v>
      </c>
      <c r="B5" s="113" t="s">
        <v>453</v>
      </c>
      <c r="C5" s="111"/>
      <c r="D5" s="111"/>
      <c r="E5" s="112"/>
    </row>
    <row r="6" s="9" customFormat="1" spans="1:5">
      <c r="A6" s="114">
        <v>1020101</v>
      </c>
      <c r="B6" s="96" t="s">
        <v>454</v>
      </c>
      <c r="C6" s="111"/>
      <c r="D6" s="111"/>
      <c r="E6" s="112"/>
    </row>
    <row r="7" s="9" customFormat="1" spans="1:5">
      <c r="A7" s="114">
        <v>1020102</v>
      </c>
      <c r="B7" s="96" t="s">
        <v>455</v>
      </c>
      <c r="C7" s="111"/>
      <c r="D7" s="111"/>
      <c r="E7" s="112"/>
    </row>
    <row r="8" s="9" customFormat="1" spans="1:5">
      <c r="A8" s="114">
        <v>1020103</v>
      </c>
      <c r="B8" s="96" t="s">
        <v>456</v>
      </c>
      <c r="C8" s="111"/>
      <c r="D8" s="111"/>
      <c r="E8" s="112"/>
    </row>
    <row r="9" s="9" customFormat="1" spans="1:5">
      <c r="A9" s="114">
        <v>1020104</v>
      </c>
      <c r="B9" s="96" t="s">
        <v>457</v>
      </c>
      <c r="C9" s="111"/>
      <c r="D9" s="111"/>
      <c r="E9" s="112"/>
    </row>
    <row r="10" s="9" customFormat="1" spans="1:5">
      <c r="A10" s="114">
        <v>1020209</v>
      </c>
      <c r="B10" s="96" t="s">
        <v>458</v>
      </c>
      <c r="C10" s="111"/>
      <c r="D10" s="111"/>
      <c r="E10" s="112"/>
    </row>
    <row r="11" s="9" customFormat="1" spans="1:5">
      <c r="A11" s="110">
        <v>10202</v>
      </c>
      <c r="B11" s="113" t="s">
        <v>459</v>
      </c>
      <c r="C11" s="111"/>
      <c r="D11" s="111"/>
      <c r="E11" s="112"/>
    </row>
    <row r="12" s="9" customFormat="1" spans="1:5">
      <c r="A12" s="114">
        <v>1020201</v>
      </c>
      <c r="B12" s="96" t="s">
        <v>460</v>
      </c>
      <c r="C12" s="111"/>
      <c r="D12" s="111"/>
      <c r="E12" s="112"/>
    </row>
    <row r="13" s="9" customFormat="1" spans="1:5">
      <c r="A13" s="114">
        <v>1020202</v>
      </c>
      <c r="B13" s="96" t="s">
        <v>461</v>
      </c>
      <c r="C13" s="111"/>
      <c r="D13" s="111"/>
      <c r="E13" s="112"/>
    </row>
    <row r="14" s="9" customFormat="1" spans="1:5">
      <c r="A14" s="114">
        <v>1020203</v>
      </c>
      <c r="B14" s="96" t="s">
        <v>462</v>
      </c>
      <c r="C14" s="111"/>
      <c r="D14" s="111"/>
      <c r="E14" s="112"/>
    </row>
    <row r="15" s="9" customFormat="1" spans="1:5">
      <c r="A15" s="114">
        <v>1020299</v>
      </c>
      <c r="B15" s="96" t="s">
        <v>463</v>
      </c>
      <c r="C15" s="111"/>
      <c r="D15" s="111"/>
      <c r="E15" s="112"/>
    </row>
    <row r="16" s="9" customFormat="1" spans="1:5">
      <c r="A16" s="110">
        <v>10203</v>
      </c>
      <c r="B16" s="113" t="s">
        <v>464</v>
      </c>
      <c r="C16" s="111"/>
      <c r="D16" s="111"/>
      <c r="E16" s="112"/>
    </row>
    <row r="17" s="9" customFormat="1" spans="1:5">
      <c r="A17" s="114">
        <v>1020301</v>
      </c>
      <c r="B17" s="96" t="s">
        <v>465</v>
      </c>
      <c r="C17" s="111"/>
      <c r="D17" s="111"/>
      <c r="E17" s="112"/>
    </row>
    <row r="18" s="9" customFormat="1" spans="1:5">
      <c r="A18" s="114">
        <v>1020302</v>
      </c>
      <c r="B18" s="96" t="s">
        <v>466</v>
      </c>
      <c r="C18" s="111"/>
      <c r="D18" s="111"/>
      <c r="E18" s="112"/>
    </row>
    <row r="19" s="9" customFormat="1" spans="1:5">
      <c r="A19" s="114">
        <v>1020303</v>
      </c>
      <c r="B19" s="96" t="s">
        <v>467</v>
      </c>
      <c r="C19" s="111"/>
      <c r="D19" s="111"/>
      <c r="E19" s="112"/>
    </row>
    <row r="20" s="9" customFormat="1" spans="1:5">
      <c r="A20" s="114">
        <v>1020399</v>
      </c>
      <c r="B20" s="96" t="s">
        <v>468</v>
      </c>
      <c r="C20" s="111"/>
      <c r="D20" s="111"/>
      <c r="E20" s="112"/>
    </row>
    <row r="21" s="9" customFormat="1" spans="1:5">
      <c r="A21" s="110">
        <v>10204</v>
      </c>
      <c r="B21" s="113" t="s">
        <v>469</v>
      </c>
      <c r="C21" s="111"/>
      <c r="D21" s="111"/>
      <c r="E21" s="112"/>
    </row>
    <row r="22" s="9" customFormat="1" spans="1:5">
      <c r="A22" s="114">
        <v>1020401</v>
      </c>
      <c r="B22" s="96" t="s">
        <v>470</v>
      </c>
      <c r="C22" s="111"/>
      <c r="D22" s="111"/>
      <c r="E22" s="112"/>
    </row>
    <row r="23" s="9" customFormat="1" spans="1:5">
      <c r="A23" s="114">
        <v>1020402</v>
      </c>
      <c r="B23" s="96" t="s">
        <v>471</v>
      </c>
      <c r="C23" s="111"/>
      <c r="D23" s="111"/>
      <c r="E23" s="112"/>
    </row>
    <row r="24" s="9" customFormat="1" spans="1:5">
      <c r="A24" s="114">
        <v>1020403</v>
      </c>
      <c r="B24" s="96" t="s">
        <v>472</v>
      </c>
      <c r="C24" s="111"/>
      <c r="D24" s="111"/>
      <c r="E24" s="112"/>
    </row>
    <row r="25" s="9" customFormat="1" spans="1:5">
      <c r="A25" s="114">
        <v>1020499</v>
      </c>
      <c r="B25" s="96" t="s">
        <v>473</v>
      </c>
      <c r="C25" s="111"/>
      <c r="D25" s="111"/>
      <c r="E25" s="112"/>
    </row>
    <row r="26" s="9" customFormat="1" spans="1:5">
      <c r="A26" s="110">
        <v>10205</v>
      </c>
      <c r="B26" s="113" t="s">
        <v>474</v>
      </c>
      <c r="C26" s="111"/>
      <c r="D26" s="111"/>
      <c r="E26" s="112"/>
    </row>
    <row r="27" s="9" customFormat="1" spans="1:5">
      <c r="A27" s="114">
        <v>1020501</v>
      </c>
      <c r="B27" s="96" t="s">
        <v>475</v>
      </c>
      <c r="C27" s="111"/>
      <c r="D27" s="111"/>
      <c r="E27" s="112"/>
    </row>
    <row r="28" s="9" customFormat="1" spans="1:5">
      <c r="A28" s="114">
        <v>1020502</v>
      </c>
      <c r="B28" s="96" t="s">
        <v>476</v>
      </c>
      <c r="C28" s="111"/>
      <c r="D28" s="111"/>
      <c r="E28" s="112"/>
    </row>
    <row r="29" s="9" customFormat="1" spans="1:5">
      <c r="A29" s="114">
        <v>1020503</v>
      </c>
      <c r="B29" s="96" t="s">
        <v>477</v>
      </c>
      <c r="C29" s="111"/>
      <c r="D29" s="111"/>
      <c r="E29" s="112"/>
    </row>
    <row r="30" s="9" customFormat="1" spans="1:5">
      <c r="A30" s="114">
        <v>1020599</v>
      </c>
      <c r="B30" s="96" t="s">
        <v>478</v>
      </c>
      <c r="C30" s="111"/>
      <c r="D30" s="111"/>
      <c r="E30" s="112"/>
    </row>
    <row r="31" s="9" customFormat="1" spans="1:5">
      <c r="A31" s="110">
        <v>10206</v>
      </c>
      <c r="B31" s="113" t="s">
        <v>479</v>
      </c>
      <c r="C31" s="111"/>
      <c r="D31" s="111"/>
      <c r="E31" s="112"/>
    </row>
    <row r="32" s="9" customFormat="1" spans="1:5">
      <c r="A32" s="114">
        <v>1020601</v>
      </c>
      <c r="B32" s="96" t="s">
        <v>480</v>
      </c>
      <c r="C32" s="111"/>
      <c r="D32" s="111"/>
      <c r="E32" s="112"/>
    </row>
    <row r="33" s="9" customFormat="1" spans="1:5">
      <c r="A33" s="114">
        <v>1020602</v>
      </c>
      <c r="B33" s="96" t="s">
        <v>481</v>
      </c>
      <c r="C33" s="111"/>
      <c r="D33" s="111"/>
      <c r="E33" s="112"/>
    </row>
    <row r="34" s="9" customFormat="1" spans="1:5">
      <c r="A34" s="114">
        <v>1020603</v>
      </c>
      <c r="B34" s="96" t="s">
        <v>482</v>
      </c>
      <c r="C34" s="111"/>
      <c r="D34" s="111"/>
      <c r="E34" s="112"/>
    </row>
    <row r="35" s="9" customFormat="1" spans="1:5">
      <c r="A35" s="114">
        <v>1020699</v>
      </c>
      <c r="B35" s="96" t="s">
        <v>483</v>
      </c>
      <c r="C35" s="111"/>
      <c r="D35" s="111"/>
      <c r="E35" s="112"/>
    </row>
    <row r="36" s="9" customFormat="1" spans="1:5">
      <c r="A36" s="110">
        <v>10207</v>
      </c>
      <c r="B36" s="113" t="s">
        <v>484</v>
      </c>
      <c r="C36" s="111"/>
      <c r="D36" s="111"/>
      <c r="E36" s="112"/>
    </row>
    <row r="37" s="9" customFormat="1" spans="1:5">
      <c r="A37" s="110">
        <v>102</v>
      </c>
      <c r="B37" s="87" t="s">
        <v>452</v>
      </c>
      <c r="C37" s="111"/>
      <c r="D37" s="111"/>
      <c r="E37" s="112"/>
    </row>
    <row r="38" s="9" customFormat="1" spans="1:5">
      <c r="A38" s="110">
        <v>10201</v>
      </c>
      <c r="B38" s="113" t="s">
        <v>453</v>
      </c>
      <c r="C38" s="111"/>
      <c r="D38" s="111"/>
      <c r="E38" s="112"/>
    </row>
    <row r="39" s="9" customFormat="1" spans="1:5">
      <c r="A39" s="114">
        <v>1020701</v>
      </c>
      <c r="B39" s="96" t="s">
        <v>485</v>
      </c>
      <c r="C39" s="111"/>
      <c r="D39" s="111"/>
      <c r="E39" s="112"/>
    </row>
    <row r="40" s="9" customFormat="1" spans="1:5">
      <c r="A40" s="114">
        <v>1020702</v>
      </c>
      <c r="B40" s="96" t="s">
        <v>486</v>
      </c>
      <c r="C40" s="111"/>
      <c r="D40" s="111"/>
      <c r="E40" s="112"/>
    </row>
    <row r="41" s="9" customFormat="1" spans="1:5">
      <c r="A41" s="114">
        <v>1020703</v>
      </c>
      <c r="B41" s="96" t="s">
        <v>487</v>
      </c>
      <c r="C41" s="111"/>
      <c r="D41" s="111"/>
      <c r="E41" s="112"/>
    </row>
    <row r="42" s="9" customFormat="1" spans="1:5">
      <c r="A42" s="114">
        <v>1020799</v>
      </c>
      <c r="B42" s="96" t="s">
        <v>488</v>
      </c>
      <c r="C42" s="111"/>
      <c r="D42" s="111"/>
      <c r="E42" s="112"/>
    </row>
    <row r="43" s="9" customFormat="1" spans="1:5">
      <c r="A43" s="110">
        <v>10210</v>
      </c>
      <c r="B43" s="113" t="s">
        <v>489</v>
      </c>
      <c r="C43" s="111"/>
      <c r="D43" s="111"/>
      <c r="E43" s="112"/>
    </row>
    <row r="44" s="9" customFormat="1" spans="1:5">
      <c r="A44" s="114">
        <v>1021001</v>
      </c>
      <c r="B44" s="96" t="s">
        <v>490</v>
      </c>
      <c r="C44" s="111"/>
      <c r="D44" s="111"/>
      <c r="E44" s="112"/>
    </row>
    <row r="45" s="9" customFormat="1" spans="1:5">
      <c r="A45" s="114">
        <v>1021002</v>
      </c>
      <c r="B45" s="96" t="s">
        <v>491</v>
      </c>
      <c r="C45" s="111"/>
      <c r="D45" s="111"/>
      <c r="E45" s="112"/>
    </row>
    <row r="46" s="9" customFormat="1" spans="1:5">
      <c r="A46" s="114">
        <v>1021003</v>
      </c>
      <c r="B46" s="96" t="s">
        <v>492</v>
      </c>
      <c r="C46" s="111"/>
      <c r="D46" s="111"/>
      <c r="E46" s="112"/>
    </row>
    <row r="47" s="9" customFormat="1" spans="1:5">
      <c r="A47" s="114">
        <v>1021004</v>
      </c>
      <c r="B47" s="96" t="s">
        <v>493</v>
      </c>
      <c r="C47" s="111"/>
      <c r="D47" s="111"/>
      <c r="E47" s="112"/>
    </row>
    <row r="48" s="9" customFormat="1" spans="1:5">
      <c r="A48" s="114">
        <v>1021005</v>
      </c>
      <c r="B48" s="96" t="s">
        <v>494</v>
      </c>
      <c r="C48" s="111"/>
      <c r="D48" s="111"/>
      <c r="E48" s="112"/>
    </row>
    <row r="49" s="9" customFormat="1" spans="1:5">
      <c r="A49" s="114">
        <v>1021099</v>
      </c>
      <c r="B49" s="96" t="s">
        <v>495</v>
      </c>
      <c r="C49" s="111"/>
      <c r="D49" s="111"/>
      <c r="E49" s="112"/>
    </row>
    <row r="50" s="9" customFormat="1" spans="1:5">
      <c r="A50" s="110">
        <v>10211</v>
      </c>
      <c r="B50" s="113" t="s">
        <v>496</v>
      </c>
      <c r="C50" s="111"/>
      <c r="D50" s="111"/>
      <c r="E50" s="112"/>
    </row>
    <row r="51" s="9" customFormat="1" spans="1:5">
      <c r="A51" s="114">
        <v>1021101</v>
      </c>
      <c r="B51" s="96" t="s">
        <v>497</v>
      </c>
      <c r="C51" s="111"/>
      <c r="D51" s="111"/>
      <c r="E51" s="112"/>
    </row>
    <row r="52" s="9" customFormat="1" spans="1:5">
      <c r="A52" s="114">
        <v>1021102</v>
      </c>
      <c r="B52" s="96" t="s">
        <v>498</v>
      </c>
      <c r="C52" s="111"/>
      <c r="D52" s="111"/>
      <c r="E52" s="112"/>
    </row>
    <row r="53" s="9" customFormat="1" spans="1:5">
      <c r="A53" s="114">
        <v>1021103</v>
      </c>
      <c r="B53" s="96" t="s">
        <v>499</v>
      </c>
      <c r="C53" s="111"/>
      <c r="D53" s="111"/>
      <c r="E53" s="112"/>
    </row>
    <row r="54" s="9" customFormat="1" spans="1:5">
      <c r="A54" s="114">
        <v>1021104</v>
      </c>
      <c r="B54" s="96" t="s">
        <v>500</v>
      </c>
      <c r="C54" s="111"/>
      <c r="D54" s="111"/>
      <c r="E54" s="112"/>
    </row>
    <row r="55" s="9" customFormat="1" spans="1:5">
      <c r="A55" s="114">
        <v>1021105</v>
      </c>
      <c r="B55" s="96" t="s">
        <v>501</v>
      </c>
      <c r="C55" s="111"/>
      <c r="D55" s="111"/>
      <c r="E55" s="112"/>
    </row>
    <row r="56" s="9" customFormat="1" spans="1:5">
      <c r="A56" s="110">
        <v>10212</v>
      </c>
      <c r="B56" s="113" t="s">
        <v>502</v>
      </c>
      <c r="C56" s="111"/>
      <c r="D56" s="111"/>
      <c r="E56" s="112"/>
    </row>
    <row r="57" s="9" customFormat="1" spans="1:5">
      <c r="A57" s="114">
        <v>1021201</v>
      </c>
      <c r="B57" s="96" t="s">
        <v>503</v>
      </c>
      <c r="C57" s="111"/>
      <c r="D57" s="111"/>
      <c r="E57" s="112"/>
    </row>
    <row r="58" s="9" customFormat="1" spans="1:5">
      <c r="A58" s="114">
        <v>1021202</v>
      </c>
      <c r="B58" s="96" t="s">
        <v>504</v>
      </c>
      <c r="C58" s="111"/>
      <c r="D58" s="111"/>
      <c r="E58" s="112"/>
    </row>
    <row r="59" s="9" customFormat="1" spans="1:5">
      <c r="A59" s="114">
        <v>1021203</v>
      </c>
      <c r="B59" s="96" t="s">
        <v>505</v>
      </c>
      <c r="C59" s="111"/>
      <c r="D59" s="111"/>
      <c r="E59" s="112"/>
    </row>
    <row r="60" s="9" customFormat="1" spans="1:5">
      <c r="A60" s="114">
        <v>1021204</v>
      </c>
      <c r="B60" s="96" t="s">
        <v>506</v>
      </c>
      <c r="C60" s="111"/>
      <c r="D60" s="111"/>
      <c r="E60" s="112"/>
    </row>
    <row r="61" s="9" customFormat="1" spans="1:5">
      <c r="A61" s="114">
        <v>1021299</v>
      </c>
      <c r="B61" s="96" t="s">
        <v>507</v>
      </c>
      <c r="C61" s="111"/>
      <c r="D61" s="111"/>
      <c r="E61" s="112"/>
    </row>
    <row r="62" s="9" customFormat="1" spans="1:5">
      <c r="A62" s="110">
        <v>10299</v>
      </c>
      <c r="B62" s="113" t="s">
        <v>508</v>
      </c>
      <c r="C62" s="111"/>
      <c r="D62" s="111"/>
      <c r="E62" s="112"/>
    </row>
    <row r="63" s="9" customFormat="1" spans="1:5">
      <c r="A63" s="114">
        <v>1029901</v>
      </c>
      <c r="B63" s="96" t="s">
        <v>509</v>
      </c>
      <c r="C63" s="111"/>
      <c r="D63" s="111"/>
      <c r="E63" s="112"/>
    </row>
    <row r="64" s="9" customFormat="1" spans="1:5">
      <c r="A64" s="114">
        <v>1029902</v>
      </c>
      <c r="B64" s="96" t="s">
        <v>510</v>
      </c>
      <c r="C64" s="111"/>
      <c r="D64" s="111"/>
      <c r="E64" s="112"/>
    </row>
    <row r="65" s="9" customFormat="1" spans="1:5">
      <c r="A65" s="125">
        <v>1029999</v>
      </c>
      <c r="B65" s="99" t="s">
        <v>511</v>
      </c>
      <c r="C65" s="119"/>
      <c r="D65" s="119"/>
      <c r="E65" s="120"/>
    </row>
    <row r="67" s="9" customFormat="1" spans="1:2">
      <c r="A67" s="101" t="s">
        <v>417</v>
      </c>
      <c r="B67" s="101"/>
    </row>
  </sheetData>
  <mergeCells count="4">
    <mergeCell ref="A1:E1"/>
    <mergeCell ref="A2:B2"/>
    <mergeCell ref="C2:D2"/>
    <mergeCell ref="A67:B67"/>
  </mergeCells>
  <pageMargins left="0.393055555555556" right="0.275" top="0.354166666666667" bottom="0.275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2"/>
  <sheetViews>
    <sheetView workbookViewId="0">
      <selection activeCell="G36" sqref="G36"/>
    </sheetView>
  </sheetViews>
  <sheetFormatPr defaultColWidth="9.95833333333333" defaultRowHeight="14.25"/>
  <cols>
    <col min="1" max="1" width="10.375" style="9"/>
    <col min="2" max="2" width="36.775" style="9" customWidth="1"/>
    <col min="3" max="3" width="18.95" style="9" customWidth="1"/>
    <col min="4" max="4" width="13.9666666666667" style="9" customWidth="1"/>
    <col min="5" max="5" width="15.3416666666667" style="9" customWidth="1"/>
    <col min="6" max="16384" width="9.95833333333333" style="9"/>
  </cols>
  <sheetData>
    <row r="1" s="9" customFormat="1" ht="44" customHeight="1" spans="1:5">
      <c r="A1" s="106" t="s">
        <v>512</v>
      </c>
      <c r="B1" s="106"/>
      <c r="C1" s="106"/>
      <c r="D1" s="106"/>
      <c r="E1" s="106"/>
    </row>
    <row r="2" s="9" customFormat="1" ht="26" customHeight="1" spans="1:5">
      <c r="A2" s="107"/>
      <c r="B2" s="107"/>
      <c r="C2" s="107"/>
      <c r="D2" s="107"/>
      <c r="E2" s="108" t="s">
        <v>25</v>
      </c>
    </row>
    <row r="3" s="9" customFormat="1" ht="24" spans="1:5">
      <c r="A3" s="33" t="s">
        <v>44</v>
      </c>
      <c r="B3" s="33" t="s">
        <v>26</v>
      </c>
      <c r="C3" s="33" t="s">
        <v>28</v>
      </c>
      <c r="D3" s="33" t="s">
        <v>29</v>
      </c>
      <c r="E3" s="109" t="s">
        <v>30</v>
      </c>
    </row>
    <row r="4" s="9" customFormat="1" spans="1:13">
      <c r="A4" s="110">
        <v>209</v>
      </c>
      <c r="B4" s="87" t="s">
        <v>513</v>
      </c>
      <c r="C4" s="111"/>
      <c r="D4" s="111" t="s">
        <v>514</v>
      </c>
      <c r="E4" s="112" t="s">
        <v>514</v>
      </c>
      <c r="F4" s="9" t="s">
        <v>514</v>
      </c>
      <c r="J4" s="9" t="s">
        <v>514</v>
      </c>
      <c r="M4" s="9" t="s">
        <v>514</v>
      </c>
    </row>
    <row r="5" s="9" customFormat="1" spans="1:13">
      <c r="A5" s="110">
        <v>20901</v>
      </c>
      <c r="B5" s="113" t="s">
        <v>515</v>
      </c>
      <c r="C5" s="111"/>
      <c r="D5" s="111" t="s">
        <v>514</v>
      </c>
      <c r="E5" s="112" t="s">
        <v>514</v>
      </c>
      <c r="F5" s="9" t="s">
        <v>514</v>
      </c>
      <c r="J5" s="9" t="s">
        <v>514</v>
      </c>
      <c r="M5" s="9" t="s">
        <v>514</v>
      </c>
    </row>
    <row r="6" s="9" customFormat="1" spans="1:13">
      <c r="A6" s="114">
        <v>2090101</v>
      </c>
      <c r="B6" s="96" t="s">
        <v>516</v>
      </c>
      <c r="C6" s="111"/>
      <c r="D6" s="111" t="s">
        <v>514</v>
      </c>
      <c r="E6" s="112" t="s">
        <v>514</v>
      </c>
      <c r="F6" s="9" t="s">
        <v>514</v>
      </c>
      <c r="J6" s="9" t="s">
        <v>514</v>
      </c>
      <c r="M6" s="9" t="s">
        <v>514</v>
      </c>
    </row>
    <row r="7" s="9" customFormat="1" spans="1:13">
      <c r="A7" s="114">
        <v>2090102</v>
      </c>
      <c r="B7" s="96" t="s">
        <v>517</v>
      </c>
      <c r="C7" s="111"/>
      <c r="D7" s="111" t="s">
        <v>514</v>
      </c>
      <c r="E7" s="112" t="s">
        <v>514</v>
      </c>
      <c r="F7" s="9" t="s">
        <v>514</v>
      </c>
      <c r="J7" s="9" t="s">
        <v>514</v>
      </c>
      <c r="M7" s="9" t="s">
        <v>514</v>
      </c>
    </row>
    <row r="8" s="9" customFormat="1" spans="1:13">
      <c r="A8" s="114">
        <v>2090103</v>
      </c>
      <c r="B8" s="96" t="s">
        <v>518</v>
      </c>
      <c r="C8" s="111"/>
      <c r="D8" s="111" t="s">
        <v>514</v>
      </c>
      <c r="E8" s="112" t="s">
        <v>514</v>
      </c>
      <c r="F8" s="9" t="s">
        <v>514</v>
      </c>
      <c r="J8" s="9" t="s">
        <v>514</v>
      </c>
      <c r="M8" s="9" t="s">
        <v>514</v>
      </c>
    </row>
    <row r="9" s="9" customFormat="1" spans="1:13">
      <c r="A9" s="114">
        <v>2090199</v>
      </c>
      <c r="B9" s="96" t="s">
        <v>519</v>
      </c>
      <c r="C9" s="111"/>
      <c r="D9" s="111" t="s">
        <v>514</v>
      </c>
      <c r="E9" s="112" t="s">
        <v>514</v>
      </c>
      <c r="F9" s="9" t="s">
        <v>514</v>
      </c>
      <c r="J9" s="9" t="s">
        <v>514</v>
      </c>
      <c r="M9" s="9" t="s">
        <v>514</v>
      </c>
    </row>
    <row r="10" s="9" customFormat="1" spans="1:13">
      <c r="A10" s="110">
        <v>20902</v>
      </c>
      <c r="B10" s="87" t="s">
        <v>520</v>
      </c>
      <c r="C10" s="111"/>
      <c r="D10" s="111" t="s">
        <v>514</v>
      </c>
      <c r="E10" s="112" t="s">
        <v>514</v>
      </c>
      <c r="F10" s="9" t="s">
        <v>514</v>
      </c>
      <c r="J10" s="9" t="s">
        <v>514</v>
      </c>
      <c r="M10" s="9" t="s">
        <v>514</v>
      </c>
    </row>
    <row r="11" s="9" customFormat="1" spans="1:13">
      <c r="A11" s="114">
        <v>2090201</v>
      </c>
      <c r="B11" s="115" t="s">
        <v>521</v>
      </c>
      <c r="C11" s="111"/>
      <c r="D11" s="111" t="s">
        <v>514</v>
      </c>
      <c r="E11" s="112" t="s">
        <v>514</v>
      </c>
      <c r="F11" s="9" t="s">
        <v>514</v>
      </c>
      <c r="J11" s="9" t="s">
        <v>514</v>
      </c>
      <c r="M11" s="9" t="s">
        <v>514</v>
      </c>
    </row>
    <row r="12" s="9" customFormat="1" spans="1:13">
      <c r="A12" s="114">
        <v>2090202</v>
      </c>
      <c r="B12" s="96" t="s">
        <v>522</v>
      </c>
      <c r="C12" s="111"/>
      <c r="D12" s="111" t="s">
        <v>514</v>
      </c>
      <c r="E12" s="112" t="s">
        <v>514</v>
      </c>
      <c r="F12" s="9" t="s">
        <v>514</v>
      </c>
      <c r="J12" s="9" t="s">
        <v>514</v>
      </c>
      <c r="M12" s="9" t="s">
        <v>514</v>
      </c>
    </row>
    <row r="13" s="9" customFormat="1" spans="1:13">
      <c r="A13" s="114">
        <v>2090203</v>
      </c>
      <c r="B13" s="96" t="s">
        <v>518</v>
      </c>
      <c r="C13" s="111"/>
      <c r="D13" s="111" t="s">
        <v>514</v>
      </c>
      <c r="E13" s="112" t="s">
        <v>514</v>
      </c>
      <c r="F13" s="9" t="s">
        <v>514</v>
      </c>
      <c r="J13" s="9" t="s">
        <v>514</v>
      </c>
      <c r="M13" s="9" t="s">
        <v>514</v>
      </c>
    </row>
    <row r="14" s="9" customFormat="1" spans="1:13">
      <c r="A14" s="114">
        <v>2090204</v>
      </c>
      <c r="B14" s="96" t="s">
        <v>523</v>
      </c>
      <c r="C14" s="111"/>
      <c r="D14" s="111" t="s">
        <v>514</v>
      </c>
      <c r="E14" s="112" t="s">
        <v>514</v>
      </c>
      <c r="F14" s="9" t="s">
        <v>514</v>
      </c>
      <c r="J14" s="9" t="s">
        <v>514</v>
      </c>
      <c r="M14" s="9" t="s">
        <v>514</v>
      </c>
    </row>
    <row r="15" s="9" customFormat="1" spans="1:13">
      <c r="A15" s="114">
        <v>2090205</v>
      </c>
      <c r="B15" s="96" t="s">
        <v>524</v>
      </c>
      <c r="C15" s="111"/>
      <c r="D15" s="111" t="s">
        <v>514</v>
      </c>
      <c r="E15" s="112" t="s">
        <v>514</v>
      </c>
      <c r="F15" s="9" t="s">
        <v>514</v>
      </c>
      <c r="J15" s="9" t="s">
        <v>514</v>
      </c>
      <c r="M15" s="9" t="s">
        <v>514</v>
      </c>
    </row>
    <row r="16" s="9" customFormat="1" spans="1:13">
      <c r="A16" s="114">
        <v>2090299</v>
      </c>
      <c r="B16" s="116" t="s">
        <v>525</v>
      </c>
      <c r="C16" s="111"/>
      <c r="D16" s="111" t="s">
        <v>514</v>
      </c>
      <c r="E16" s="112" t="s">
        <v>514</v>
      </c>
      <c r="F16" s="9" t="s">
        <v>514</v>
      </c>
      <c r="J16" s="9" t="s">
        <v>514</v>
      </c>
      <c r="M16" s="9" t="s">
        <v>514</v>
      </c>
    </row>
    <row r="17" s="9" customFormat="1" spans="1:13">
      <c r="A17" s="110">
        <v>20903</v>
      </c>
      <c r="B17" s="87" t="s">
        <v>526</v>
      </c>
      <c r="C17" s="111"/>
      <c r="D17" s="111" t="s">
        <v>514</v>
      </c>
      <c r="E17" s="112" t="s">
        <v>514</v>
      </c>
      <c r="F17" s="9" t="s">
        <v>514</v>
      </c>
      <c r="J17" s="9" t="s">
        <v>514</v>
      </c>
      <c r="M17" s="9" t="s">
        <v>514</v>
      </c>
    </row>
    <row r="18" s="9" customFormat="1" spans="1:13">
      <c r="A18" s="114">
        <v>2090301</v>
      </c>
      <c r="B18" s="96" t="s">
        <v>527</v>
      </c>
      <c r="C18" s="111"/>
      <c r="D18" s="111" t="s">
        <v>514</v>
      </c>
      <c r="E18" s="112" t="s">
        <v>514</v>
      </c>
      <c r="F18" s="9" t="s">
        <v>514</v>
      </c>
      <c r="J18" s="9" t="s">
        <v>514</v>
      </c>
      <c r="M18" s="9" t="s">
        <v>514</v>
      </c>
    </row>
    <row r="19" s="9" customFormat="1" spans="1:13">
      <c r="A19" s="114">
        <v>2090302</v>
      </c>
      <c r="B19" s="96" t="s">
        <v>528</v>
      </c>
      <c r="C19" s="111"/>
      <c r="D19" s="111" t="s">
        <v>514</v>
      </c>
      <c r="E19" s="112" t="s">
        <v>514</v>
      </c>
      <c r="F19" s="9" t="s">
        <v>514</v>
      </c>
      <c r="J19" s="9" t="s">
        <v>514</v>
      </c>
      <c r="M19" s="9" t="s">
        <v>514</v>
      </c>
    </row>
    <row r="20" s="9" customFormat="1" spans="1:13">
      <c r="A20" s="114">
        <v>2090399</v>
      </c>
      <c r="B20" s="96" t="s">
        <v>529</v>
      </c>
      <c r="C20" s="111"/>
      <c r="D20" s="111" t="s">
        <v>514</v>
      </c>
      <c r="E20" s="112" t="s">
        <v>514</v>
      </c>
      <c r="F20" s="9" t="s">
        <v>514</v>
      </c>
      <c r="J20" s="9" t="s">
        <v>514</v>
      </c>
      <c r="M20" s="9" t="s">
        <v>514</v>
      </c>
    </row>
    <row r="21" s="9" customFormat="1" spans="1:13">
      <c r="A21" s="110">
        <v>20904</v>
      </c>
      <c r="B21" s="113" t="s">
        <v>530</v>
      </c>
      <c r="C21" s="111"/>
      <c r="D21" s="111" t="s">
        <v>514</v>
      </c>
      <c r="E21" s="112" t="s">
        <v>514</v>
      </c>
      <c r="F21" s="9" t="s">
        <v>514</v>
      </c>
      <c r="J21" s="9" t="s">
        <v>514</v>
      </c>
      <c r="M21" s="9" t="s">
        <v>514</v>
      </c>
    </row>
    <row r="22" s="9" customFormat="1" spans="1:13">
      <c r="A22" s="114">
        <v>2090401</v>
      </c>
      <c r="B22" s="96" t="s">
        <v>531</v>
      </c>
      <c r="C22" s="111"/>
      <c r="D22" s="111" t="s">
        <v>514</v>
      </c>
      <c r="E22" s="112" t="s">
        <v>514</v>
      </c>
      <c r="F22" s="9" t="s">
        <v>514</v>
      </c>
      <c r="J22" s="9" t="s">
        <v>514</v>
      </c>
      <c r="M22" s="9" t="s">
        <v>514</v>
      </c>
    </row>
    <row r="23" s="9" customFormat="1" spans="1:13">
      <c r="A23" s="114">
        <v>2090402</v>
      </c>
      <c r="B23" s="96" t="s">
        <v>532</v>
      </c>
      <c r="C23" s="111"/>
      <c r="D23" s="111" t="s">
        <v>514</v>
      </c>
      <c r="E23" s="112" t="s">
        <v>514</v>
      </c>
      <c r="F23" s="9" t="s">
        <v>514</v>
      </c>
      <c r="J23" s="9" t="s">
        <v>514</v>
      </c>
      <c r="M23" s="9" t="s">
        <v>514</v>
      </c>
    </row>
    <row r="24" s="9" customFormat="1" spans="1:13">
      <c r="A24" s="114">
        <v>2090403</v>
      </c>
      <c r="B24" s="96" t="s">
        <v>533</v>
      </c>
      <c r="C24" s="111"/>
      <c r="D24" s="111" t="s">
        <v>514</v>
      </c>
      <c r="E24" s="112" t="s">
        <v>514</v>
      </c>
      <c r="F24" s="9" t="s">
        <v>514</v>
      </c>
      <c r="J24" s="9" t="s">
        <v>514</v>
      </c>
      <c r="M24" s="9" t="s">
        <v>514</v>
      </c>
    </row>
    <row r="25" s="9" customFormat="1" spans="1:13">
      <c r="A25" s="114">
        <v>2090499</v>
      </c>
      <c r="B25" s="96" t="s">
        <v>534</v>
      </c>
      <c r="C25" s="111"/>
      <c r="D25" s="111" t="s">
        <v>514</v>
      </c>
      <c r="E25" s="112" t="s">
        <v>514</v>
      </c>
      <c r="F25" s="9" t="s">
        <v>514</v>
      </c>
      <c r="J25" s="9" t="s">
        <v>514</v>
      </c>
      <c r="M25" s="9" t="s">
        <v>514</v>
      </c>
    </row>
    <row r="26" s="9" customFormat="1" spans="1:13">
      <c r="A26" s="110">
        <v>20905</v>
      </c>
      <c r="B26" s="113" t="s">
        <v>535</v>
      </c>
      <c r="C26" s="111"/>
      <c r="D26" s="111" t="s">
        <v>514</v>
      </c>
      <c r="E26" s="112" t="s">
        <v>514</v>
      </c>
      <c r="F26" s="9" t="s">
        <v>514</v>
      </c>
      <c r="J26" s="9" t="s">
        <v>514</v>
      </c>
      <c r="M26" s="9" t="s">
        <v>514</v>
      </c>
    </row>
    <row r="27" s="9" customFormat="1" spans="1:13">
      <c r="A27" s="114">
        <v>2090501</v>
      </c>
      <c r="B27" s="96" t="s">
        <v>536</v>
      </c>
      <c r="C27" s="111"/>
      <c r="D27" s="111" t="s">
        <v>514</v>
      </c>
      <c r="E27" s="112" t="s">
        <v>514</v>
      </c>
      <c r="F27" s="9" t="s">
        <v>514</v>
      </c>
      <c r="J27" s="9" t="s">
        <v>514</v>
      </c>
      <c r="M27" s="9" t="s">
        <v>514</v>
      </c>
    </row>
    <row r="28" s="9" customFormat="1" spans="1:13">
      <c r="A28" s="114">
        <v>2090502</v>
      </c>
      <c r="B28" s="96" t="s">
        <v>537</v>
      </c>
      <c r="C28" s="111"/>
      <c r="D28" s="111" t="s">
        <v>514</v>
      </c>
      <c r="E28" s="112" t="s">
        <v>514</v>
      </c>
      <c r="F28" s="9" t="s">
        <v>514</v>
      </c>
      <c r="J28" s="9" t="s">
        <v>514</v>
      </c>
      <c r="M28" s="9" t="s">
        <v>514</v>
      </c>
    </row>
    <row r="29" s="9" customFormat="1" spans="1:13">
      <c r="A29" s="114">
        <v>2090599</v>
      </c>
      <c r="B29" s="96" t="s">
        <v>538</v>
      </c>
      <c r="C29" s="111"/>
      <c r="D29" s="111" t="s">
        <v>514</v>
      </c>
      <c r="E29" s="112" t="s">
        <v>514</v>
      </c>
      <c r="F29" s="9" t="s">
        <v>514</v>
      </c>
      <c r="J29" s="9" t="s">
        <v>514</v>
      </c>
      <c r="M29" s="9" t="s">
        <v>514</v>
      </c>
    </row>
    <row r="30" s="9" customFormat="1" spans="1:13">
      <c r="A30" s="110">
        <v>20906</v>
      </c>
      <c r="B30" s="87" t="s">
        <v>539</v>
      </c>
      <c r="C30" s="111"/>
      <c r="D30" s="111" t="s">
        <v>514</v>
      </c>
      <c r="E30" s="112" t="s">
        <v>514</v>
      </c>
      <c r="F30" s="9" t="s">
        <v>514</v>
      </c>
      <c r="J30" s="9" t="s">
        <v>514</v>
      </c>
      <c r="M30" s="9" t="s">
        <v>514</v>
      </c>
    </row>
    <row r="31" s="9" customFormat="1" spans="1:13">
      <c r="A31" s="114">
        <v>2090601</v>
      </c>
      <c r="B31" s="116" t="s">
        <v>540</v>
      </c>
      <c r="C31" s="111"/>
      <c r="D31" s="111" t="s">
        <v>514</v>
      </c>
      <c r="E31" s="112" t="s">
        <v>514</v>
      </c>
      <c r="F31" s="9" t="s">
        <v>514</v>
      </c>
      <c r="J31" s="9" t="s">
        <v>514</v>
      </c>
      <c r="M31" s="9" t="s">
        <v>514</v>
      </c>
    </row>
    <row r="32" s="9" customFormat="1" spans="1:13">
      <c r="A32" s="114">
        <v>2090602</v>
      </c>
      <c r="B32" s="96" t="s">
        <v>541</v>
      </c>
      <c r="C32" s="111"/>
      <c r="D32" s="111" t="s">
        <v>514</v>
      </c>
      <c r="E32" s="112" t="s">
        <v>514</v>
      </c>
      <c r="F32" s="9" t="s">
        <v>514</v>
      </c>
      <c r="J32" s="9" t="s">
        <v>514</v>
      </c>
      <c r="M32" s="9" t="s">
        <v>514</v>
      </c>
    </row>
    <row r="33" s="9" customFormat="1" spans="1:13">
      <c r="A33" s="114">
        <v>2090699</v>
      </c>
      <c r="B33" s="96" t="s">
        <v>542</v>
      </c>
      <c r="C33" s="111"/>
      <c r="D33" s="111" t="s">
        <v>514</v>
      </c>
      <c r="E33" s="112" t="s">
        <v>514</v>
      </c>
      <c r="F33" s="9" t="s">
        <v>514</v>
      </c>
      <c r="J33" s="9" t="s">
        <v>514</v>
      </c>
      <c r="M33" s="9" t="s">
        <v>514</v>
      </c>
    </row>
    <row r="34" s="9" customFormat="1" spans="1:13">
      <c r="A34" s="110">
        <v>20907</v>
      </c>
      <c r="B34" s="87" t="s">
        <v>543</v>
      </c>
      <c r="C34" s="111"/>
      <c r="D34" s="111" t="s">
        <v>514</v>
      </c>
      <c r="E34" s="112" t="s">
        <v>514</v>
      </c>
      <c r="F34" s="9" t="s">
        <v>514</v>
      </c>
      <c r="J34" s="9" t="s">
        <v>514</v>
      </c>
      <c r="M34" s="9" t="s">
        <v>514</v>
      </c>
    </row>
    <row r="35" s="9" customFormat="1" spans="1:13">
      <c r="A35" s="114">
        <v>2090701</v>
      </c>
      <c r="B35" s="96" t="s">
        <v>544</v>
      </c>
      <c r="C35" s="111"/>
      <c r="D35" s="111" t="s">
        <v>514</v>
      </c>
      <c r="E35" s="112" t="s">
        <v>514</v>
      </c>
      <c r="F35" s="9" t="s">
        <v>514</v>
      </c>
      <c r="J35" s="9" t="s">
        <v>514</v>
      </c>
      <c r="M35" s="9" t="s">
        <v>514</v>
      </c>
    </row>
    <row r="36" s="9" customFormat="1" spans="1:13">
      <c r="A36" s="114">
        <v>2090702</v>
      </c>
      <c r="B36" s="116" t="s">
        <v>541</v>
      </c>
      <c r="C36" s="111"/>
      <c r="D36" s="111" t="s">
        <v>514</v>
      </c>
      <c r="E36" s="112" t="s">
        <v>514</v>
      </c>
      <c r="F36" s="9" t="s">
        <v>514</v>
      </c>
      <c r="J36" s="9" t="s">
        <v>514</v>
      </c>
      <c r="M36" s="9" t="s">
        <v>514</v>
      </c>
    </row>
    <row r="37" s="9" customFormat="1" spans="1:13">
      <c r="A37" s="114">
        <v>2090799</v>
      </c>
      <c r="B37" s="96" t="s">
        <v>545</v>
      </c>
      <c r="C37" s="111"/>
      <c r="D37" s="111" t="s">
        <v>514</v>
      </c>
      <c r="E37" s="112" t="s">
        <v>514</v>
      </c>
      <c r="F37" s="9" t="s">
        <v>514</v>
      </c>
      <c r="J37" s="9" t="s">
        <v>514</v>
      </c>
      <c r="M37" s="9" t="s">
        <v>514</v>
      </c>
    </row>
    <row r="38" s="9" customFormat="1" spans="1:13">
      <c r="A38" s="110">
        <v>20910</v>
      </c>
      <c r="B38" s="113" t="s">
        <v>546</v>
      </c>
      <c r="C38" s="111"/>
      <c r="D38" s="111" t="s">
        <v>514</v>
      </c>
      <c r="E38" s="112" t="s">
        <v>514</v>
      </c>
      <c r="F38" s="9" t="s">
        <v>514</v>
      </c>
      <c r="J38" s="9" t="s">
        <v>514</v>
      </c>
      <c r="M38" s="9" t="s">
        <v>514</v>
      </c>
    </row>
    <row r="39" s="9" customFormat="1" spans="1:13">
      <c r="A39" s="114">
        <v>2091001</v>
      </c>
      <c r="B39" s="96" t="s">
        <v>547</v>
      </c>
      <c r="C39" s="111"/>
      <c r="D39" s="111" t="s">
        <v>514</v>
      </c>
      <c r="E39" s="112" t="s">
        <v>514</v>
      </c>
      <c r="F39" s="9" t="s">
        <v>514</v>
      </c>
      <c r="J39" s="9" t="s">
        <v>514</v>
      </c>
      <c r="M39" s="9" t="s">
        <v>514</v>
      </c>
    </row>
    <row r="40" s="9" customFormat="1" spans="1:13">
      <c r="A40" s="114">
        <v>2091002</v>
      </c>
      <c r="B40" s="96" t="s">
        <v>548</v>
      </c>
      <c r="C40" s="111"/>
      <c r="D40" s="111" t="s">
        <v>514</v>
      </c>
      <c r="E40" s="112" t="s">
        <v>514</v>
      </c>
      <c r="F40" s="9" t="s">
        <v>514</v>
      </c>
      <c r="J40" s="9" t="s">
        <v>514</v>
      </c>
      <c r="M40" s="9" t="s">
        <v>514</v>
      </c>
    </row>
    <row r="41" s="9" customFormat="1" spans="1:13">
      <c r="A41" s="114">
        <v>2091003</v>
      </c>
      <c r="B41" s="96" t="s">
        <v>549</v>
      </c>
      <c r="C41" s="111"/>
      <c r="D41" s="111" t="s">
        <v>514</v>
      </c>
      <c r="E41" s="112" t="s">
        <v>514</v>
      </c>
      <c r="F41" s="9" t="s">
        <v>514</v>
      </c>
      <c r="J41" s="9" t="s">
        <v>514</v>
      </c>
      <c r="M41" s="9" t="s">
        <v>514</v>
      </c>
    </row>
    <row r="42" s="9" customFormat="1" spans="1:13">
      <c r="A42" s="114">
        <v>2091099</v>
      </c>
      <c r="B42" s="96" t="s">
        <v>550</v>
      </c>
      <c r="C42" s="111"/>
      <c r="D42" s="111" t="s">
        <v>514</v>
      </c>
      <c r="E42" s="112" t="s">
        <v>514</v>
      </c>
      <c r="F42" s="9" t="s">
        <v>514</v>
      </c>
      <c r="J42" s="9" t="s">
        <v>514</v>
      </c>
      <c r="M42" s="9" t="s">
        <v>514</v>
      </c>
    </row>
    <row r="43" s="9" customFormat="1" spans="1:13">
      <c r="A43" s="110">
        <v>20911</v>
      </c>
      <c r="B43" s="113" t="s">
        <v>551</v>
      </c>
      <c r="C43" s="111"/>
      <c r="D43" s="111" t="s">
        <v>514</v>
      </c>
      <c r="E43" s="112" t="s">
        <v>514</v>
      </c>
      <c r="F43" s="9" t="s">
        <v>514</v>
      </c>
      <c r="J43" s="9" t="s">
        <v>514</v>
      </c>
      <c r="M43" s="9" t="s">
        <v>514</v>
      </c>
    </row>
    <row r="44" s="9" customFormat="1" spans="1:13">
      <c r="A44" s="114">
        <v>2091101</v>
      </c>
      <c r="B44" s="96" t="s">
        <v>552</v>
      </c>
      <c r="C44" s="111"/>
      <c r="D44" s="111" t="s">
        <v>514</v>
      </c>
      <c r="E44" s="112" t="s">
        <v>514</v>
      </c>
      <c r="F44" s="9" t="s">
        <v>514</v>
      </c>
      <c r="J44" s="9" t="s">
        <v>514</v>
      </c>
      <c r="M44" s="9" t="s">
        <v>514</v>
      </c>
    </row>
    <row r="45" s="9" customFormat="1" spans="1:13">
      <c r="A45" s="114">
        <v>2091199</v>
      </c>
      <c r="B45" s="96" t="s">
        <v>553</v>
      </c>
      <c r="C45" s="111"/>
      <c r="D45" s="111" t="s">
        <v>514</v>
      </c>
      <c r="E45" s="112" t="s">
        <v>514</v>
      </c>
      <c r="F45" s="9" t="s">
        <v>514</v>
      </c>
      <c r="J45" s="9" t="s">
        <v>514</v>
      </c>
      <c r="M45" s="9" t="s">
        <v>514</v>
      </c>
    </row>
    <row r="46" s="9" customFormat="1" spans="1:13">
      <c r="A46" s="110">
        <v>20912</v>
      </c>
      <c r="B46" s="87" t="s">
        <v>554</v>
      </c>
      <c r="C46" s="111"/>
      <c r="D46" s="111" t="s">
        <v>514</v>
      </c>
      <c r="E46" s="112" t="s">
        <v>514</v>
      </c>
      <c r="F46" s="9" t="s">
        <v>514</v>
      </c>
      <c r="J46" s="9" t="s">
        <v>514</v>
      </c>
      <c r="M46" s="9" t="s">
        <v>514</v>
      </c>
    </row>
    <row r="47" s="9" customFormat="1" spans="1:13">
      <c r="A47" s="114">
        <v>2091201</v>
      </c>
      <c r="B47" s="96" t="s">
        <v>555</v>
      </c>
      <c r="C47" s="111"/>
      <c r="D47" s="111" t="s">
        <v>514</v>
      </c>
      <c r="E47" s="112" t="s">
        <v>514</v>
      </c>
      <c r="F47" s="9" t="s">
        <v>514</v>
      </c>
      <c r="J47" s="9" t="s">
        <v>514</v>
      </c>
      <c r="M47" s="9" t="s">
        <v>514</v>
      </c>
    </row>
    <row r="48" s="9" customFormat="1" spans="1:13">
      <c r="A48" s="114">
        <v>2091202</v>
      </c>
      <c r="B48" s="96" t="s">
        <v>541</v>
      </c>
      <c r="C48" s="111"/>
      <c r="D48" s="111" t="s">
        <v>514</v>
      </c>
      <c r="E48" s="112" t="s">
        <v>514</v>
      </c>
      <c r="F48" s="9" t="s">
        <v>514</v>
      </c>
      <c r="J48" s="9" t="s">
        <v>514</v>
      </c>
      <c r="M48" s="9" t="s">
        <v>514</v>
      </c>
    </row>
    <row r="49" s="9" customFormat="1" spans="1:13">
      <c r="A49" s="114">
        <v>2091299</v>
      </c>
      <c r="B49" s="96" t="s">
        <v>556</v>
      </c>
      <c r="C49" s="111"/>
      <c r="D49" s="111" t="s">
        <v>514</v>
      </c>
      <c r="E49" s="112" t="s">
        <v>514</v>
      </c>
      <c r="F49" s="9" t="s">
        <v>514</v>
      </c>
      <c r="J49" s="9" t="s">
        <v>514</v>
      </c>
      <c r="M49" s="9" t="s">
        <v>514</v>
      </c>
    </row>
    <row r="50" s="9" customFormat="1" spans="1:13">
      <c r="A50" s="117">
        <v>20999</v>
      </c>
      <c r="B50" s="118" t="s">
        <v>557</v>
      </c>
      <c r="C50" s="119"/>
      <c r="D50" s="119" t="s">
        <v>514</v>
      </c>
      <c r="E50" s="120" t="s">
        <v>514</v>
      </c>
      <c r="F50" s="9" t="s">
        <v>514</v>
      </c>
      <c r="J50" s="9" t="s">
        <v>514</v>
      </c>
      <c r="M50" s="9" t="s">
        <v>514</v>
      </c>
    </row>
    <row r="51" s="9" customFormat="1" spans="1:5">
      <c r="A51" s="121"/>
      <c r="B51" s="122"/>
      <c r="C51" s="123"/>
      <c r="D51" s="123"/>
      <c r="E51" s="123"/>
    </row>
    <row r="52" s="9" customFormat="1" spans="1:2">
      <c r="A52" s="101" t="s">
        <v>417</v>
      </c>
      <c r="B52" s="101"/>
    </row>
  </sheetData>
  <mergeCells count="4">
    <mergeCell ref="A1:E1"/>
    <mergeCell ref="A2:B2"/>
    <mergeCell ref="C2:D2"/>
    <mergeCell ref="A52:B52"/>
  </mergeCells>
  <pageMargins left="0.275" right="0.235416666666667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workbookViewId="0">
      <selection activeCell="H12" sqref="H12"/>
    </sheetView>
  </sheetViews>
  <sheetFormatPr defaultColWidth="9.95833333333333" defaultRowHeight="14.25" outlineLevelCol="5"/>
  <cols>
    <col min="1" max="1" width="14.8" style="9" customWidth="1"/>
    <col min="2" max="2" width="9.95833333333333" style="9"/>
    <col min="3" max="3" width="5.11666666666667" style="9" customWidth="1"/>
    <col min="4" max="4" width="19.225" style="9" customWidth="1"/>
    <col min="5" max="5" width="27.6583333333333" style="9" customWidth="1"/>
    <col min="6" max="6" width="19.225" style="9" customWidth="1"/>
    <col min="7" max="16384" width="9.95833333333333" style="9"/>
  </cols>
  <sheetData>
    <row r="1" s="9" customFormat="1" ht="22.5" spans="1:6">
      <c r="A1" s="10" t="s">
        <v>558</v>
      </c>
      <c r="B1" s="10"/>
      <c r="C1" s="10"/>
      <c r="D1" s="10"/>
      <c r="E1" s="10"/>
      <c r="F1" s="10"/>
    </row>
    <row r="3" s="9" customFormat="1" ht="22" customHeight="1" spans="1:6">
      <c r="A3" s="92" t="s">
        <v>559</v>
      </c>
      <c r="B3" s="102"/>
      <c r="C3" s="102"/>
      <c r="D3" s="102"/>
      <c r="E3" s="102"/>
      <c r="F3" s="103" t="s">
        <v>560</v>
      </c>
    </row>
    <row r="4" s="9" customFormat="1" spans="1:6">
      <c r="A4" s="95" t="s">
        <v>561</v>
      </c>
      <c r="B4" s="95" t="s">
        <v>562</v>
      </c>
      <c r="C4" s="90"/>
      <c r="D4" s="90"/>
      <c r="E4" s="90"/>
      <c r="F4" s="104"/>
    </row>
    <row r="5" s="9" customFormat="1" spans="1:6">
      <c r="A5" s="90"/>
      <c r="B5" s="95" t="s">
        <v>563</v>
      </c>
      <c r="C5" s="90"/>
      <c r="D5" s="90" t="s">
        <v>564</v>
      </c>
      <c r="E5" s="96" t="s">
        <v>565</v>
      </c>
      <c r="F5" s="104"/>
    </row>
    <row r="6" s="9" customFormat="1" spans="1:6">
      <c r="A6" s="90"/>
      <c r="B6" s="90"/>
      <c r="C6" s="90"/>
      <c r="D6" s="90"/>
      <c r="E6" s="96" t="s">
        <v>566</v>
      </c>
      <c r="F6" s="104"/>
    </row>
    <row r="7" s="9" customFormat="1" spans="1:6">
      <c r="A7" s="90"/>
      <c r="B7" s="90"/>
      <c r="C7" s="90"/>
      <c r="D7" s="90"/>
      <c r="E7" s="96" t="s">
        <v>567</v>
      </c>
      <c r="F7" s="104"/>
    </row>
    <row r="8" s="9" customFormat="1" spans="1:6">
      <c r="A8" s="90"/>
      <c r="B8" s="90"/>
      <c r="C8" s="90"/>
      <c r="D8" s="90"/>
      <c r="E8" s="96" t="s">
        <v>568</v>
      </c>
      <c r="F8" s="104"/>
    </row>
    <row r="9" s="9" customFormat="1" spans="1:6">
      <c r="A9" s="90"/>
      <c r="B9" s="90"/>
      <c r="C9" s="90"/>
      <c r="D9" s="90"/>
      <c r="E9" s="96" t="s">
        <v>569</v>
      </c>
      <c r="F9" s="104"/>
    </row>
    <row r="10" s="9" customFormat="1" spans="1:6">
      <c r="A10" s="90"/>
      <c r="B10" s="90"/>
      <c r="C10" s="90"/>
      <c r="D10" s="90"/>
      <c r="E10" s="96" t="s">
        <v>570</v>
      </c>
      <c r="F10" s="104"/>
    </row>
    <row r="11" s="9" customFormat="1" spans="1:6">
      <c r="A11" s="90"/>
      <c r="B11" s="90"/>
      <c r="C11" s="90"/>
      <c r="D11" s="90"/>
      <c r="E11" s="96" t="s">
        <v>571</v>
      </c>
      <c r="F11" s="104"/>
    </row>
    <row r="12" s="9" customFormat="1" spans="1:6">
      <c r="A12" s="90"/>
      <c r="B12" s="90"/>
      <c r="C12" s="90"/>
      <c r="D12" s="90" t="s">
        <v>572</v>
      </c>
      <c r="E12" s="90"/>
      <c r="F12" s="104"/>
    </row>
    <row r="13" s="9" customFormat="1" spans="1:6">
      <c r="A13" s="90"/>
      <c r="B13" s="90"/>
      <c r="C13" s="90"/>
      <c r="D13" s="95" t="s">
        <v>573</v>
      </c>
      <c r="E13" s="90"/>
      <c r="F13" s="104"/>
    </row>
    <row r="14" s="9" customFormat="1" spans="1:6">
      <c r="A14" s="98"/>
      <c r="B14" s="65" t="s">
        <v>400</v>
      </c>
      <c r="C14" s="98"/>
      <c r="D14" s="98"/>
      <c r="E14" s="98"/>
      <c r="F14" s="105"/>
    </row>
    <row r="16" s="9" customFormat="1" spans="1:3">
      <c r="A16" s="101" t="s">
        <v>417</v>
      </c>
      <c r="B16" s="101"/>
      <c r="C16" s="101"/>
    </row>
  </sheetData>
  <mergeCells count="10">
    <mergeCell ref="A1:F1"/>
    <mergeCell ref="A3:E3"/>
    <mergeCell ref="B4:E4"/>
    <mergeCell ref="D12:E12"/>
    <mergeCell ref="D13:E13"/>
    <mergeCell ref="B14:E14"/>
    <mergeCell ref="A16:C16"/>
    <mergeCell ref="A4:A14"/>
    <mergeCell ref="D5:D11"/>
    <mergeCell ref="B5:C13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8"/>
  <sheetViews>
    <sheetView workbookViewId="0">
      <selection activeCell="D6" sqref="D6"/>
    </sheetView>
  </sheetViews>
  <sheetFormatPr defaultColWidth="9.95833333333333" defaultRowHeight="14.25" outlineLevelRow="7" outlineLevelCol="2"/>
  <cols>
    <col min="1" max="1" width="12.725" style="9" customWidth="1"/>
    <col min="2" max="2" width="16.45" style="9" customWidth="1"/>
    <col min="3" max="3" width="55.45" style="9" customWidth="1"/>
    <col min="4" max="16384" width="9.95833333333333" style="9"/>
  </cols>
  <sheetData>
    <row r="1" s="9" customFormat="1" ht="33" customHeight="1" spans="1:3">
      <c r="A1" s="10" t="s">
        <v>574</v>
      </c>
      <c r="B1" s="10"/>
      <c r="C1" s="10"/>
    </row>
    <row r="2" s="9" customFormat="1" ht="18" customHeight="1" spans="3:3">
      <c r="C2" s="91" t="s">
        <v>575</v>
      </c>
    </row>
    <row r="3" s="9" customFormat="1" ht="23" customHeight="1" spans="1:3">
      <c r="A3" s="92" t="s">
        <v>576</v>
      </c>
      <c r="B3" s="93"/>
      <c r="C3" s="94" t="s">
        <v>560</v>
      </c>
    </row>
    <row r="4" s="9" customFormat="1" ht="28" customHeight="1" spans="1:3">
      <c r="A4" s="95" t="s">
        <v>577</v>
      </c>
      <c r="B4" s="96" t="s">
        <v>578</v>
      </c>
      <c r="C4" s="97"/>
    </row>
    <row r="5" s="9" customFormat="1" ht="27" customHeight="1" spans="1:3">
      <c r="A5" s="90"/>
      <c r="B5" s="96" t="s">
        <v>572</v>
      </c>
      <c r="C5" s="97"/>
    </row>
    <row r="6" s="9" customFormat="1" ht="25" customHeight="1" spans="1:3">
      <c r="A6" s="98"/>
      <c r="B6" s="99" t="s">
        <v>400</v>
      </c>
      <c r="C6" s="100"/>
    </row>
    <row r="8" s="9" customFormat="1" spans="1:2">
      <c r="A8" s="101" t="s">
        <v>417</v>
      </c>
      <c r="B8" s="101"/>
    </row>
  </sheetData>
  <mergeCells count="4">
    <mergeCell ref="A1:C1"/>
    <mergeCell ref="A3:B3"/>
    <mergeCell ref="A8:B8"/>
    <mergeCell ref="A4:A6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92"/>
  <sheetViews>
    <sheetView workbookViewId="0">
      <selection activeCell="D3" sqref="D3"/>
    </sheetView>
  </sheetViews>
  <sheetFormatPr defaultColWidth="9.95833333333333" defaultRowHeight="33" customHeight="1"/>
  <cols>
    <col min="1" max="1" width="5.675" style="9" customWidth="1"/>
    <col min="2" max="2" width="69.125" style="9" customWidth="1"/>
    <col min="3" max="3" width="25.25" style="9" customWidth="1"/>
    <col min="4" max="16384" width="9.95833333333333" style="9"/>
  </cols>
  <sheetData>
    <row r="1" s="9" customFormat="1" customHeight="1" spans="1:3">
      <c r="A1" s="71" t="s">
        <v>579</v>
      </c>
      <c r="B1" s="72"/>
      <c r="C1" s="72"/>
    </row>
    <row r="2" s="9" customFormat="1" ht="24" customHeight="1" spans="1:3">
      <c r="A2" s="73" t="s">
        <v>575</v>
      </c>
      <c r="B2" s="73"/>
      <c r="C2" s="73"/>
    </row>
    <row r="3" s="9" customFormat="1" customHeight="1" spans="1:3">
      <c r="A3" s="33" t="s">
        <v>580</v>
      </c>
      <c r="B3" s="33" t="s">
        <v>581</v>
      </c>
      <c r="C3" s="33" t="s">
        <v>560</v>
      </c>
    </row>
    <row r="4" s="69" customFormat="1" customHeight="1" spans="1:16">
      <c r="A4" s="74"/>
      <c r="B4" s="75" t="s">
        <v>582</v>
      </c>
      <c r="C4" s="76">
        <f>SUM(C5:C21)</f>
        <v>391.601916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="69" customFormat="1" customHeight="1" spans="1:16">
      <c r="A5" s="77">
        <v>1</v>
      </c>
      <c r="B5" s="78" t="s">
        <v>583</v>
      </c>
      <c r="C5" s="79">
        <v>0.08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="69" customFormat="1" customHeight="1" spans="1:16">
      <c r="A6" s="77">
        <v>2</v>
      </c>
      <c r="B6" s="78" t="s">
        <v>584</v>
      </c>
      <c r="C6" s="79">
        <v>3.1993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="69" customFormat="1" customHeight="1" spans="1:16">
      <c r="A7" s="77">
        <v>3</v>
      </c>
      <c r="B7" s="78" t="s">
        <v>585</v>
      </c>
      <c r="C7" s="79">
        <v>20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</row>
    <row r="8" s="69" customFormat="1" customHeight="1" spans="1:16">
      <c r="A8" s="77">
        <v>4</v>
      </c>
      <c r="B8" s="78" t="s">
        <v>586</v>
      </c>
      <c r="C8" s="79">
        <v>44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="69" customFormat="1" customHeight="1" spans="1:16">
      <c r="A9" s="77">
        <v>5</v>
      </c>
      <c r="B9" s="78" t="s">
        <v>587</v>
      </c>
      <c r="C9" s="79">
        <v>38.2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="69" customFormat="1" customHeight="1" spans="1:16">
      <c r="A10" s="77">
        <v>6</v>
      </c>
      <c r="B10" s="78" t="s">
        <v>588</v>
      </c>
      <c r="C10" s="79">
        <v>48.015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="69" customFormat="1" customHeight="1" spans="1:16">
      <c r="A11" s="77">
        <v>7</v>
      </c>
      <c r="B11" s="78" t="s">
        <v>589</v>
      </c>
      <c r="C11" s="79">
        <v>25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</row>
    <row r="12" s="69" customFormat="1" customHeight="1" spans="1:16">
      <c r="A12" s="77">
        <v>8</v>
      </c>
      <c r="B12" s="78" t="s">
        <v>590</v>
      </c>
      <c r="C12" s="79">
        <v>10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="69" customFormat="1" customHeight="1" spans="1:16">
      <c r="A13" s="77">
        <v>9</v>
      </c>
      <c r="B13" s="78" t="s">
        <v>591</v>
      </c>
      <c r="C13" s="79">
        <v>53.113716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</row>
    <row r="14" s="69" customFormat="1" customHeight="1" spans="1:16">
      <c r="A14" s="77">
        <v>10</v>
      </c>
      <c r="B14" s="78" t="s">
        <v>592</v>
      </c>
      <c r="C14" s="79">
        <v>2.7405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="69" customFormat="1" customHeight="1" spans="1:16">
      <c r="A15" s="77">
        <v>11</v>
      </c>
      <c r="B15" s="78" t="s">
        <v>593</v>
      </c>
      <c r="C15" s="79">
        <v>2.1789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="69" customFormat="1" customHeight="1" spans="1:16">
      <c r="A16" s="77">
        <v>12</v>
      </c>
      <c r="B16" s="78" t="s">
        <v>594</v>
      </c>
      <c r="C16" s="79">
        <v>1.4806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="69" customFormat="1" customHeight="1" spans="1:16">
      <c r="A17" s="77">
        <v>13</v>
      </c>
      <c r="B17" s="78" t="s">
        <v>595</v>
      </c>
      <c r="C17" s="79">
        <v>1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="69" customFormat="1" customHeight="1" spans="1:16">
      <c r="A18" s="77">
        <v>14</v>
      </c>
      <c r="B18" s="78" t="s">
        <v>596</v>
      </c>
      <c r="C18" s="79">
        <v>3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="69" customFormat="1" customHeight="1" spans="1:16">
      <c r="A19" s="77">
        <v>15</v>
      </c>
      <c r="B19" s="78" t="s">
        <v>597</v>
      </c>
      <c r="C19" s="79">
        <v>1.7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="69" customFormat="1" customHeight="1" spans="1:16">
      <c r="A20" s="77">
        <v>16</v>
      </c>
      <c r="B20" s="78" t="s">
        <v>598</v>
      </c>
      <c r="C20" s="79">
        <v>134.6939</v>
      </c>
      <c r="D20" s="9"/>
      <c r="E20" s="9"/>
      <c r="F20" s="9"/>
      <c r="G20" s="9"/>
      <c r="H20" s="9"/>
      <c r="I20" s="9"/>
      <c r="O20" s="9"/>
      <c r="P20" s="9"/>
    </row>
    <row r="21" s="69" customFormat="1" customHeight="1" spans="1:16">
      <c r="A21" s="77">
        <v>17</v>
      </c>
      <c r="B21" s="78" t="s">
        <v>599</v>
      </c>
      <c r="C21" s="79">
        <v>3.2</v>
      </c>
      <c r="D21" s="9"/>
      <c r="E21" s="9"/>
      <c r="F21" s="9"/>
      <c r="G21" s="9"/>
      <c r="H21" s="9"/>
      <c r="I21" s="9"/>
      <c r="O21" s="9"/>
      <c r="P21" s="9"/>
    </row>
    <row r="22" s="69" customFormat="1" customHeight="1" spans="1:16">
      <c r="A22" s="74"/>
      <c r="B22" s="75" t="s">
        <v>600</v>
      </c>
      <c r="C22" s="76">
        <f>SUM(C23:C23)</f>
        <v>439</v>
      </c>
      <c r="D22" s="9"/>
      <c r="E22" s="9"/>
      <c r="F22" s="9"/>
      <c r="G22" s="9"/>
      <c r="H22" s="9"/>
      <c r="I22" s="9"/>
      <c r="O22" s="9"/>
      <c r="P22" s="9"/>
    </row>
    <row r="23" s="69" customFormat="1" customHeight="1" spans="1:16">
      <c r="A23" s="77">
        <v>18</v>
      </c>
      <c r="B23" s="78" t="s">
        <v>601</v>
      </c>
      <c r="C23" s="79">
        <v>439</v>
      </c>
      <c r="D23" s="9"/>
      <c r="E23" s="9"/>
      <c r="F23" s="9"/>
      <c r="G23" s="9"/>
      <c r="H23" s="9"/>
      <c r="I23" s="9"/>
      <c r="O23" s="9"/>
      <c r="P23" s="9"/>
    </row>
    <row r="24" s="69" customFormat="1" customHeight="1" spans="1:16">
      <c r="A24" s="74"/>
      <c r="B24" s="75" t="s">
        <v>602</v>
      </c>
      <c r="C24" s="76">
        <f>SUM(C25:C30)</f>
        <v>101.496537</v>
      </c>
      <c r="D24" s="9"/>
      <c r="E24" s="9"/>
      <c r="F24" s="9"/>
      <c r="G24" s="9"/>
      <c r="H24" s="9"/>
      <c r="I24" s="9"/>
      <c r="O24" s="9"/>
      <c r="P24" s="9"/>
    </row>
    <row r="25" s="69" customFormat="1" customHeight="1" spans="1:9">
      <c r="A25" s="80">
        <v>19</v>
      </c>
      <c r="B25" s="78" t="s">
        <v>603</v>
      </c>
      <c r="C25" s="79">
        <v>0.5</v>
      </c>
      <c r="D25" s="9"/>
      <c r="E25" s="9"/>
      <c r="F25" s="9"/>
      <c r="G25" s="9"/>
      <c r="H25" s="9"/>
      <c r="I25" s="9"/>
    </row>
    <row r="26" s="69" customFormat="1" customHeight="1" spans="1:9">
      <c r="A26" s="80">
        <v>20</v>
      </c>
      <c r="B26" s="78" t="s">
        <v>604</v>
      </c>
      <c r="C26" s="79">
        <v>3</v>
      </c>
      <c r="D26" s="9"/>
      <c r="E26" s="9"/>
      <c r="F26" s="9"/>
      <c r="G26" s="9"/>
      <c r="H26" s="9"/>
      <c r="I26" s="9"/>
    </row>
    <row r="27" s="69" customFormat="1" customHeight="1" spans="1:9">
      <c r="A27" s="80">
        <v>21</v>
      </c>
      <c r="B27" s="78" t="s">
        <v>605</v>
      </c>
      <c r="C27" s="79">
        <v>29.467659</v>
      </c>
      <c r="D27" s="9"/>
      <c r="E27" s="9"/>
      <c r="F27" s="9"/>
      <c r="G27" s="9"/>
      <c r="H27" s="9"/>
      <c r="I27" s="9"/>
    </row>
    <row r="28" s="69" customFormat="1" customHeight="1" spans="1:9">
      <c r="A28" s="80">
        <v>22</v>
      </c>
      <c r="B28" s="78" t="s">
        <v>606</v>
      </c>
      <c r="C28" s="79">
        <v>7</v>
      </c>
      <c r="D28" s="9"/>
      <c r="E28" s="9"/>
      <c r="F28" s="9"/>
      <c r="G28" s="9"/>
      <c r="H28" s="9"/>
      <c r="I28" s="9"/>
    </row>
    <row r="29" s="69" customFormat="1" customHeight="1" spans="1:9">
      <c r="A29" s="80">
        <v>23</v>
      </c>
      <c r="B29" s="78" t="s">
        <v>607</v>
      </c>
      <c r="C29" s="79">
        <v>49.528878</v>
      </c>
      <c r="D29" s="9"/>
      <c r="E29" s="9"/>
      <c r="F29" s="9"/>
      <c r="G29" s="9"/>
      <c r="H29" s="9"/>
      <c r="I29" s="9"/>
    </row>
    <row r="30" s="69" customFormat="1" customHeight="1" spans="1:9">
      <c r="A30" s="80">
        <v>24</v>
      </c>
      <c r="B30" s="78" t="s">
        <v>608</v>
      </c>
      <c r="C30" s="79">
        <v>12</v>
      </c>
      <c r="D30" s="9"/>
      <c r="E30" s="9"/>
      <c r="F30" s="9"/>
      <c r="G30" s="9"/>
      <c r="H30" s="9"/>
      <c r="I30" s="9"/>
    </row>
    <row r="31" s="69" customFormat="1" customHeight="1" spans="1:9">
      <c r="A31" s="74"/>
      <c r="B31" s="75" t="s">
        <v>609</v>
      </c>
      <c r="C31" s="76">
        <f>SUM(C32:C39)</f>
        <v>854.5615</v>
      </c>
      <c r="D31" s="9"/>
      <c r="E31" s="9"/>
      <c r="F31" s="9"/>
      <c r="G31" s="9"/>
      <c r="H31" s="9"/>
      <c r="I31" s="9"/>
    </row>
    <row r="32" s="69" customFormat="1" customHeight="1" spans="1:9">
      <c r="A32" s="74">
        <v>25</v>
      </c>
      <c r="B32" s="81" t="s">
        <v>610</v>
      </c>
      <c r="C32" s="79">
        <v>64.5365</v>
      </c>
      <c r="D32" s="9"/>
      <c r="E32" s="9"/>
      <c r="F32" s="9"/>
      <c r="G32" s="9"/>
      <c r="H32" s="9"/>
      <c r="I32" s="9"/>
    </row>
    <row r="33" s="69" customFormat="1" customHeight="1" spans="1:9">
      <c r="A33" s="74">
        <v>26</v>
      </c>
      <c r="B33" s="81" t="s">
        <v>611</v>
      </c>
      <c r="C33" s="79">
        <v>5.825</v>
      </c>
      <c r="D33" s="9"/>
      <c r="E33" s="9"/>
      <c r="F33" s="9"/>
      <c r="G33" s="9"/>
      <c r="H33" s="9"/>
      <c r="I33" s="9"/>
    </row>
    <row r="34" s="69" customFormat="1" customHeight="1" spans="1:9">
      <c r="A34" s="74">
        <v>27</v>
      </c>
      <c r="B34" s="81" t="s">
        <v>612</v>
      </c>
      <c r="C34" s="79">
        <v>15.5</v>
      </c>
      <c r="D34" s="9"/>
      <c r="E34" s="9"/>
      <c r="F34" s="9"/>
      <c r="G34" s="9"/>
      <c r="H34" s="9"/>
      <c r="I34" s="9"/>
    </row>
    <row r="35" s="69" customFormat="1" customHeight="1" spans="1:9">
      <c r="A35" s="74">
        <v>28</v>
      </c>
      <c r="B35" s="78" t="s">
        <v>613</v>
      </c>
      <c r="C35" s="79">
        <v>31</v>
      </c>
      <c r="D35" s="9"/>
      <c r="E35" s="9"/>
      <c r="F35" s="9"/>
      <c r="G35" s="9"/>
      <c r="H35" s="9"/>
      <c r="I35" s="9"/>
    </row>
    <row r="36" s="69" customFormat="1" customHeight="1" spans="1:9">
      <c r="A36" s="74">
        <v>29</v>
      </c>
      <c r="B36" s="78" t="s">
        <v>614</v>
      </c>
      <c r="C36" s="79">
        <v>94.5</v>
      </c>
      <c r="D36" s="9"/>
      <c r="E36" s="9"/>
      <c r="F36" s="9"/>
      <c r="G36" s="9"/>
      <c r="H36" s="9"/>
      <c r="I36" s="9"/>
    </row>
    <row r="37" s="69" customFormat="1" customHeight="1" spans="1:9">
      <c r="A37" s="74">
        <v>30</v>
      </c>
      <c r="B37" s="78" t="s">
        <v>615</v>
      </c>
      <c r="C37" s="79">
        <v>593.7</v>
      </c>
      <c r="D37" s="9"/>
      <c r="E37" s="9"/>
      <c r="F37" s="9"/>
      <c r="G37" s="9"/>
      <c r="H37" s="9"/>
      <c r="I37" s="9"/>
    </row>
    <row r="38" s="69" customFormat="1" customHeight="1" spans="1:9">
      <c r="A38" s="74">
        <v>31</v>
      </c>
      <c r="B38" s="78" t="s">
        <v>616</v>
      </c>
      <c r="C38" s="79">
        <v>2.5</v>
      </c>
      <c r="D38" s="9"/>
      <c r="E38" s="9"/>
      <c r="F38" s="9"/>
      <c r="G38" s="9"/>
      <c r="H38" s="9"/>
      <c r="I38" s="9"/>
    </row>
    <row r="39" s="69" customFormat="1" customHeight="1" spans="1:9">
      <c r="A39" s="74">
        <v>32</v>
      </c>
      <c r="B39" s="78" t="s">
        <v>617</v>
      </c>
      <c r="C39" s="79">
        <v>47</v>
      </c>
      <c r="D39" s="9"/>
      <c r="E39" s="9"/>
      <c r="F39" s="9"/>
      <c r="G39" s="9"/>
      <c r="H39" s="9"/>
      <c r="I39" s="9"/>
    </row>
    <row r="40" s="69" customFormat="1" customHeight="1" spans="1:9">
      <c r="A40" s="74"/>
      <c r="B40" s="75" t="s">
        <v>618</v>
      </c>
      <c r="C40" s="76">
        <f>SUM(C41:C85)</f>
        <v>1714.630039</v>
      </c>
      <c r="D40" s="9"/>
      <c r="E40" s="9"/>
      <c r="F40" s="9"/>
      <c r="G40" s="9"/>
      <c r="H40" s="9"/>
      <c r="I40" s="9"/>
    </row>
    <row r="41" s="69" customFormat="1" customHeight="1" spans="1:9">
      <c r="A41" s="80">
        <v>33</v>
      </c>
      <c r="B41" s="78" t="s">
        <v>619</v>
      </c>
      <c r="C41" s="79">
        <v>21.67</v>
      </c>
      <c r="D41" s="9"/>
      <c r="E41" s="9"/>
      <c r="F41" s="9"/>
      <c r="G41" s="9"/>
      <c r="H41" s="9"/>
      <c r="I41" s="9"/>
    </row>
    <row r="42" s="69" customFormat="1" customHeight="1" spans="1:9">
      <c r="A42" s="80">
        <v>34</v>
      </c>
      <c r="B42" s="78" t="s">
        <v>620</v>
      </c>
      <c r="C42" s="79">
        <v>0.014909</v>
      </c>
      <c r="D42" s="9"/>
      <c r="E42" s="9"/>
      <c r="F42" s="9"/>
      <c r="G42" s="9"/>
      <c r="H42" s="9"/>
      <c r="I42" s="9"/>
    </row>
    <row r="43" s="69" customFormat="1" customHeight="1" spans="1:9">
      <c r="A43" s="80">
        <v>35</v>
      </c>
      <c r="B43" s="78" t="s">
        <v>621</v>
      </c>
      <c r="C43" s="79">
        <v>4.6774</v>
      </c>
      <c r="D43" s="9"/>
      <c r="E43" s="9"/>
      <c r="F43" s="9"/>
      <c r="G43" s="9"/>
      <c r="H43" s="9"/>
      <c r="I43" s="9"/>
    </row>
    <row r="44" s="69" customFormat="1" customHeight="1" spans="1:9">
      <c r="A44" s="80">
        <v>36</v>
      </c>
      <c r="B44" s="78" t="s">
        <v>622</v>
      </c>
      <c r="C44" s="79">
        <v>2.2363</v>
      </c>
      <c r="D44" s="9"/>
      <c r="E44" s="9"/>
      <c r="F44" s="9"/>
      <c r="G44" s="9"/>
      <c r="H44" s="9"/>
      <c r="I44" s="9"/>
    </row>
    <row r="45" s="69" customFormat="1" customHeight="1" spans="1:9">
      <c r="A45" s="80">
        <v>37</v>
      </c>
      <c r="B45" s="78" t="s">
        <v>623</v>
      </c>
      <c r="C45" s="79">
        <v>292.85398</v>
      </c>
      <c r="D45" s="9"/>
      <c r="E45" s="9"/>
      <c r="F45" s="9"/>
      <c r="G45" s="9"/>
      <c r="H45" s="9"/>
      <c r="I45" s="9"/>
    </row>
    <row r="46" s="69" customFormat="1" customHeight="1" spans="1:9">
      <c r="A46" s="80">
        <v>38</v>
      </c>
      <c r="B46" s="78" t="s">
        <v>624</v>
      </c>
      <c r="C46" s="79">
        <v>0.002695</v>
      </c>
      <c r="D46" s="9"/>
      <c r="E46" s="9"/>
      <c r="F46" s="9"/>
      <c r="G46" s="9"/>
      <c r="H46" s="9"/>
      <c r="I46" s="9"/>
    </row>
    <row r="47" s="69" customFormat="1" customHeight="1" spans="1:9">
      <c r="A47" s="80">
        <v>39</v>
      </c>
      <c r="B47" s="78" t="s">
        <v>625</v>
      </c>
      <c r="C47" s="79">
        <v>107.814</v>
      </c>
      <c r="D47" s="9"/>
      <c r="E47" s="9"/>
      <c r="F47" s="9"/>
      <c r="G47" s="9"/>
      <c r="H47" s="9"/>
      <c r="I47" s="9"/>
    </row>
    <row r="48" s="69" customFormat="1" customHeight="1" spans="1:9">
      <c r="A48" s="80">
        <v>40</v>
      </c>
      <c r="B48" s="78" t="s">
        <v>626</v>
      </c>
      <c r="C48" s="79">
        <v>40.4736</v>
      </c>
      <c r="D48" s="9"/>
      <c r="E48" s="9"/>
      <c r="F48" s="9"/>
      <c r="G48" s="9"/>
      <c r="H48" s="9"/>
      <c r="I48" s="9"/>
    </row>
    <row r="49" s="69" customFormat="1" customHeight="1" spans="1:9">
      <c r="A49" s="80">
        <v>41</v>
      </c>
      <c r="B49" s="78" t="s">
        <v>627</v>
      </c>
      <c r="C49" s="79">
        <v>14.3486</v>
      </c>
      <c r="D49" s="9"/>
      <c r="E49" s="9"/>
      <c r="F49" s="9"/>
      <c r="G49" s="9"/>
      <c r="H49" s="9"/>
      <c r="I49" s="9"/>
    </row>
    <row r="50" s="69" customFormat="1" customHeight="1" spans="1:9">
      <c r="A50" s="80">
        <v>42</v>
      </c>
      <c r="B50" s="78" t="s">
        <v>628</v>
      </c>
      <c r="C50" s="79">
        <v>4.9061</v>
      </c>
      <c r="D50" s="9"/>
      <c r="E50" s="9"/>
      <c r="F50" s="9"/>
      <c r="G50" s="9"/>
      <c r="H50" s="9"/>
      <c r="I50" s="9"/>
    </row>
    <row r="51" s="69" customFormat="1" customHeight="1" spans="1:9">
      <c r="A51" s="80">
        <v>43</v>
      </c>
      <c r="B51" s="78" t="s">
        <v>629</v>
      </c>
      <c r="C51" s="79">
        <v>11.3671</v>
      </c>
      <c r="D51" s="9"/>
      <c r="E51" s="9"/>
      <c r="F51" s="9"/>
      <c r="G51" s="9"/>
      <c r="H51" s="9"/>
      <c r="I51" s="9"/>
    </row>
    <row r="52" s="69" customFormat="1" customHeight="1" spans="1:9">
      <c r="A52" s="80">
        <v>44</v>
      </c>
      <c r="B52" s="78" t="s">
        <v>630</v>
      </c>
      <c r="C52" s="79">
        <v>0.002017</v>
      </c>
      <c r="D52" s="9"/>
      <c r="E52" s="9"/>
      <c r="F52" s="9"/>
      <c r="G52" s="9"/>
      <c r="H52" s="9"/>
      <c r="I52" s="9"/>
    </row>
    <row r="53" s="69" customFormat="1" customHeight="1" spans="1:9">
      <c r="A53" s="80">
        <v>45</v>
      </c>
      <c r="B53" s="78" t="s">
        <v>631</v>
      </c>
      <c r="C53" s="79">
        <v>0.0992</v>
      </c>
      <c r="D53" s="9"/>
      <c r="E53" s="9"/>
      <c r="F53" s="9"/>
      <c r="G53" s="9"/>
      <c r="H53" s="9"/>
      <c r="I53" s="9"/>
    </row>
    <row r="54" s="69" customFormat="1" customHeight="1" spans="1:9">
      <c r="A54" s="80">
        <v>46</v>
      </c>
      <c r="B54" s="78" t="s">
        <v>632</v>
      </c>
      <c r="C54" s="79">
        <v>4.5435</v>
      </c>
      <c r="D54" s="9"/>
      <c r="E54" s="9"/>
      <c r="F54" s="9"/>
      <c r="G54" s="9"/>
      <c r="H54" s="9"/>
      <c r="I54" s="9"/>
    </row>
    <row r="55" s="69" customFormat="1" customHeight="1" spans="1:9">
      <c r="A55" s="80">
        <v>47</v>
      </c>
      <c r="B55" s="78" t="s">
        <v>633</v>
      </c>
      <c r="C55" s="79">
        <v>290.784774</v>
      </c>
      <c r="D55" s="9"/>
      <c r="E55" s="9"/>
      <c r="F55" s="9"/>
      <c r="G55" s="9"/>
      <c r="H55" s="9"/>
      <c r="I55" s="9"/>
    </row>
    <row r="56" s="69" customFormat="1" customHeight="1" spans="1:9">
      <c r="A56" s="80">
        <v>48</v>
      </c>
      <c r="B56" s="78" t="s">
        <v>634</v>
      </c>
      <c r="C56" s="79">
        <v>38.4</v>
      </c>
      <c r="D56" s="9"/>
      <c r="E56" s="9"/>
      <c r="F56" s="9"/>
      <c r="G56" s="9"/>
      <c r="H56" s="9"/>
      <c r="I56" s="9"/>
    </row>
    <row r="57" s="69" customFormat="1" customHeight="1" spans="1:9">
      <c r="A57" s="80">
        <v>49</v>
      </c>
      <c r="B57" s="78" t="s">
        <v>635</v>
      </c>
      <c r="C57" s="79">
        <v>0.310391</v>
      </c>
      <c r="D57" s="9"/>
      <c r="E57" s="9"/>
      <c r="F57" s="9"/>
      <c r="G57" s="9"/>
      <c r="H57" s="9"/>
      <c r="I57" s="9"/>
    </row>
    <row r="58" s="69" customFormat="1" customHeight="1" spans="1:9">
      <c r="A58" s="80">
        <v>50</v>
      </c>
      <c r="B58" s="78" t="s">
        <v>636</v>
      </c>
      <c r="C58" s="79">
        <v>0.4114</v>
      </c>
      <c r="D58" s="9"/>
      <c r="E58" s="9"/>
      <c r="F58" s="9"/>
      <c r="G58" s="9"/>
      <c r="H58" s="9"/>
      <c r="I58" s="9"/>
    </row>
    <row r="59" s="69" customFormat="1" customHeight="1" spans="1:9">
      <c r="A59" s="80">
        <v>51</v>
      </c>
      <c r="B59" s="78" t="s">
        <v>637</v>
      </c>
      <c r="C59" s="79">
        <v>0.851</v>
      </c>
      <c r="D59" s="9"/>
      <c r="E59" s="9"/>
      <c r="F59" s="9"/>
      <c r="G59" s="9"/>
      <c r="H59" s="9"/>
      <c r="I59" s="9"/>
    </row>
    <row r="60" s="69" customFormat="1" customHeight="1" spans="1:9">
      <c r="A60" s="80">
        <v>52</v>
      </c>
      <c r="B60" s="78" t="s">
        <v>638</v>
      </c>
      <c r="C60" s="79">
        <v>101.5435</v>
      </c>
      <c r="D60" s="9"/>
      <c r="E60" s="9"/>
      <c r="F60" s="9"/>
      <c r="G60" s="9"/>
      <c r="H60" s="9"/>
      <c r="I60" s="9"/>
    </row>
    <row r="61" s="69" customFormat="1" customHeight="1" spans="1:9">
      <c r="A61" s="80">
        <v>53</v>
      </c>
      <c r="B61" s="78" t="s">
        <v>639</v>
      </c>
      <c r="C61" s="79">
        <v>65.2108</v>
      </c>
      <c r="D61" s="9"/>
      <c r="E61" s="9"/>
      <c r="F61" s="9"/>
      <c r="G61" s="9"/>
      <c r="H61" s="9"/>
      <c r="I61" s="9"/>
    </row>
    <row r="62" s="69" customFormat="1" customHeight="1" spans="1:9">
      <c r="A62" s="80">
        <v>54</v>
      </c>
      <c r="B62" s="78" t="s">
        <v>640</v>
      </c>
      <c r="C62" s="79">
        <v>172.4266</v>
      </c>
      <c r="D62" s="9"/>
      <c r="E62" s="9"/>
      <c r="F62" s="9"/>
      <c r="G62" s="9"/>
      <c r="H62" s="9"/>
      <c r="I62" s="9"/>
    </row>
    <row r="63" s="69" customFormat="1" customHeight="1" spans="1:9">
      <c r="A63" s="80">
        <v>55</v>
      </c>
      <c r="B63" s="78" t="s">
        <v>641</v>
      </c>
      <c r="C63" s="79">
        <v>110.1368</v>
      </c>
      <c r="D63" s="9"/>
      <c r="E63" s="9"/>
      <c r="F63" s="9"/>
      <c r="G63" s="9"/>
      <c r="H63" s="9"/>
      <c r="I63" s="9"/>
    </row>
    <row r="64" s="69" customFormat="1" customHeight="1" spans="1:17">
      <c r="A64" s="80">
        <v>56</v>
      </c>
      <c r="B64" s="78" t="s">
        <v>641</v>
      </c>
      <c r="C64" s="79">
        <v>35.256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="69" customFormat="1" customHeight="1" spans="1:17">
      <c r="A65" s="80">
        <v>57</v>
      </c>
      <c r="B65" s="78" t="s">
        <v>642</v>
      </c>
      <c r="C65" s="79">
        <v>2.83334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="69" customFormat="1" customHeight="1" spans="1:17">
      <c r="A66" s="80">
        <v>58</v>
      </c>
      <c r="B66" s="78" t="s">
        <v>643</v>
      </c>
      <c r="C66" s="79">
        <v>17.28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="69" customFormat="1" customHeight="1" spans="1:17">
      <c r="A67" s="80">
        <v>59</v>
      </c>
      <c r="B67" s="78" t="s">
        <v>644</v>
      </c>
      <c r="C67" s="79">
        <v>13.1833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="69" customFormat="1" customHeight="1" spans="1:17">
      <c r="A68" s="80">
        <v>60</v>
      </c>
      <c r="B68" s="78" t="s">
        <v>645</v>
      </c>
      <c r="C68" s="79">
        <v>2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="69" customFormat="1" customHeight="1" spans="1:17">
      <c r="A69" s="80">
        <v>61</v>
      </c>
      <c r="B69" s="78" t="s">
        <v>646</v>
      </c>
      <c r="C69" s="79">
        <v>8.6595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="69" customFormat="1" customHeight="1" spans="1:17">
      <c r="A70" s="80">
        <v>62</v>
      </c>
      <c r="B70" s="78" t="s">
        <v>647</v>
      </c>
      <c r="C70" s="79">
        <v>10.10275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="69" customFormat="1" customHeight="1" spans="1:17">
      <c r="A71" s="80">
        <v>63</v>
      </c>
      <c r="B71" s="78" t="s">
        <v>648</v>
      </c>
      <c r="C71" s="79">
        <v>0.328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="69" customFormat="1" customHeight="1" spans="1:17">
      <c r="A72" s="80">
        <v>64</v>
      </c>
      <c r="B72" s="78" t="s">
        <v>649</v>
      </c>
      <c r="C72" s="79">
        <v>11.9365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="69" customFormat="1" customHeight="1" spans="1:17">
      <c r="A73" s="80">
        <v>65</v>
      </c>
      <c r="B73" s="78" t="s">
        <v>650</v>
      </c>
      <c r="C73" s="79">
        <v>9.8191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="69" customFormat="1" customHeight="1" spans="1:17">
      <c r="A74" s="80">
        <v>66</v>
      </c>
      <c r="B74" s="78" t="s">
        <v>651</v>
      </c>
      <c r="C74" s="79">
        <v>19.75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="69" customFormat="1" customHeight="1" spans="1:17">
      <c r="A75" s="80">
        <v>67</v>
      </c>
      <c r="B75" s="78" t="s">
        <v>652</v>
      </c>
      <c r="C75" s="79">
        <v>10.10275</v>
      </c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="69" customFormat="1" customHeight="1" spans="1:17">
      <c r="A76" s="80">
        <v>68</v>
      </c>
      <c r="B76" s="78" t="s">
        <v>653</v>
      </c>
      <c r="C76" s="79">
        <v>31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="69" customFormat="1" customHeight="1" spans="1:17">
      <c r="A77" s="80">
        <v>69</v>
      </c>
      <c r="B77" s="78" t="s">
        <v>654</v>
      </c>
      <c r="C77" s="79">
        <v>0.9376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="69" customFormat="1" customHeight="1" spans="1:17">
      <c r="A78" s="80">
        <v>70</v>
      </c>
      <c r="B78" s="78" t="s">
        <v>632</v>
      </c>
      <c r="C78" s="79">
        <v>0.471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="69" customFormat="1" customHeight="1" spans="1:17">
      <c r="A79" s="80">
        <v>71</v>
      </c>
      <c r="B79" s="78" t="s">
        <v>655</v>
      </c>
      <c r="C79" s="79">
        <v>0.434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="69" customFormat="1" customHeight="1" spans="1:17">
      <c r="A80" s="80">
        <v>72</v>
      </c>
      <c r="B80" s="78" t="s">
        <v>656</v>
      </c>
      <c r="C80" s="79">
        <v>11.209173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="69" customFormat="1" customHeight="1" spans="1:17">
      <c r="A81" s="80">
        <v>73</v>
      </c>
      <c r="B81" s="78" t="s">
        <v>657</v>
      </c>
      <c r="C81" s="79">
        <v>2.31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="69" customFormat="1" customHeight="1" spans="1:17">
      <c r="A82" s="80">
        <v>74</v>
      </c>
      <c r="B82" s="78" t="s">
        <v>657</v>
      </c>
      <c r="C82" s="79">
        <v>4.62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="69" customFormat="1" customHeight="1" spans="1:17">
      <c r="A83" s="80">
        <v>75</v>
      </c>
      <c r="B83" s="78" t="s">
        <v>658</v>
      </c>
      <c r="C83" s="79">
        <v>1.79926</v>
      </c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="69" customFormat="1" customHeight="1" spans="1:17">
      <c r="A84" s="80">
        <v>76</v>
      </c>
      <c r="B84" s="78" t="s">
        <v>658</v>
      </c>
      <c r="C84" s="79">
        <v>1.1071</v>
      </c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="69" customFormat="1" customHeight="1" spans="1:17">
      <c r="A85" s="80">
        <v>77</v>
      </c>
      <c r="B85" s="78" t="s">
        <v>659</v>
      </c>
      <c r="C85" s="79">
        <v>234.406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="69" customFormat="1" customHeight="1" spans="1:17">
      <c r="A86" s="80"/>
      <c r="B86" s="75" t="s">
        <v>660</v>
      </c>
      <c r="C86" s="76">
        <f>SUM(C87:C91)</f>
        <v>759.74</v>
      </c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="69" customFormat="1" customHeight="1" spans="1:17">
      <c r="A87" s="80">
        <v>78</v>
      </c>
      <c r="B87" s="78" t="s">
        <v>661</v>
      </c>
      <c r="C87" s="79">
        <v>428.5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="69" customFormat="1" customHeight="1" spans="1:17">
      <c r="A88" s="80">
        <v>79</v>
      </c>
      <c r="B88" s="78" t="s">
        <v>662</v>
      </c>
      <c r="C88" s="79">
        <v>49.75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="69" customFormat="1" customHeight="1" spans="1:17">
      <c r="A89" s="80">
        <v>80</v>
      </c>
      <c r="B89" s="78" t="s">
        <v>663</v>
      </c>
      <c r="C89" s="79">
        <v>49.09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="69" customFormat="1" customHeight="1" spans="1:17">
      <c r="A90" s="80">
        <v>81</v>
      </c>
      <c r="B90" s="78" t="s">
        <v>664</v>
      </c>
      <c r="C90" s="79">
        <v>25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="69" customFormat="1" customHeight="1" spans="1:17">
      <c r="A91" s="80">
        <v>82</v>
      </c>
      <c r="B91" s="78" t="s">
        <v>665</v>
      </c>
      <c r="C91" s="79">
        <v>207.4</v>
      </c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="69" customFormat="1" customHeight="1" spans="1:17">
      <c r="A92" s="82"/>
      <c r="B92" s="75" t="s">
        <v>666</v>
      </c>
      <c r="C92" s="76">
        <f>SUM(C93:C95)</f>
        <v>178</v>
      </c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="69" customFormat="1" customHeight="1" spans="1:17">
      <c r="A93" s="82">
        <v>83</v>
      </c>
      <c r="B93" s="81" t="s">
        <v>667</v>
      </c>
      <c r="C93" s="79">
        <v>10</v>
      </c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="69" customFormat="1" customHeight="1" spans="1:17">
      <c r="A94" s="82">
        <v>84</v>
      </c>
      <c r="B94" s="81" t="s">
        <v>668</v>
      </c>
      <c r="C94" s="79">
        <v>158</v>
      </c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="69" customFormat="1" customHeight="1" spans="1:17">
      <c r="A95" s="82">
        <v>85</v>
      </c>
      <c r="B95" s="81" t="s">
        <v>669</v>
      </c>
      <c r="C95" s="79">
        <v>10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="69" customFormat="1" customHeight="1" spans="1:17">
      <c r="A96" s="74"/>
      <c r="B96" s="75" t="s">
        <v>670</v>
      </c>
      <c r="C96" s="76">
        <f>SUM(C97:C143)</f>
        <v>20380.092225</v>
      </c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="69" customFormat="1" customHeight="1" spans="1:17">
      <c r="A97" s="74">
        <v>86</v>
      </c>
      <c r="B97" s="81" t="s">
        <v>671</v>
      </c>
      <c r="C97" s="79">
        <v>99.4435</v>
      </c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="69" customFormat="1" customHeight="1" spans="1:17">
      <c r="A98" s="74">
        <v>87</v>
      </c>
      <c r="B98" s="81" t="s">
        <v>672</v>
      </c>
      <c r="C98" s="79">
        <v>1150</v>
      </c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="69" customFormat="1" customHeight="1" spans="1:17">
      <c r="A99" s="74">
        <v>88</v>
      </c>
      <c r="B99" s="81" t="s">
        <v>673</v>
      </c>
      <c r="C99" s="79">
        <v>80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="69" customFormat="1" customHeight="1" spans="1:17">
      <c r="A100" s="74">
        <v>89</v>
      </c>
      <c r="B100" s="81" t="s">
        <v>674</v>
      </c>
      <c r="C100" s="79">
        <v>0.3</v>
      </c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="69" customFormat="1" customHeight="1" spans="1:17">
      <c r="A101" s="74">
        <v>90</v>
      </c>
      <c r="B101" s="81" t="s">
        <v>675</v>
      </c>
      <c r="C101" s="79">
        <v>50</v>
      </c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="69" customFormat="1" customHeight="1" spans="1:17">
      <c r="A102" s="74">
        <v>91</v>
      </c>
      <c r="B102" s="81" t="s">
        <v>676</v>
      </c>
      <c r="C102" s="79">
        <v>15</v>
      </c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  <row r="103" s="69" customFormat="1" customHeight="1" spans="1:17">
      <c r="A103" s="74">
        <v>92</v>
      </c>
      <c r="B103" s="81" t="s">
        <v>677</v>
      </c>
      <c r="C103" s="79">
        <v>25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</row>
    <row r="104" s="69" customFormat="1" customHeight="1" spans="1:17">
      <c r="A104" s="74">
        <v>93</v>
      </c>
      <c r="B104" s="81" t="s">
        <v>678</v>
      </c>
      <c r="C104" s="79">
        <v>72.733</v>
      </c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</row>
    <row r="105" s="69" customFormat="1" customHeight="1" spans="1:17">
      <c r="A105" s="74">
        <v>94</v>
      </c>
      <c r="B105" s="81" t="s">
        <v>679</v>
      </c>
      <c r="C105" s="79">
        <v>1214</v>
      </c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</row>
    <row r="106" s="69" customFormat="1" customHeight="1" spans="1:17">
      <c r="A106" s="74">
        <v>95</v>
      </c>
      <c r="B106" s="81" t="s">
        <v>680</v>
      </c>
      <c r="C106" s="79">
        <v>25.0262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</row>
    <row r="107" s="69" customFormat="1" customHeight="1" spans="1:17">
      <c r="A107" s="74">
        <v>96</v>
      </c>
      <c r="B107" s="81" t="s">
        <v>681</v>
      </c>
      <c r="C107" s="79">
        <v>56.3262</v>
      </c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</row>
    <row r="108" s="69" customFormat="1" customHeight="1" spans="1:17">
      <c r="A108" s="74">
        <v>97</v>
      </c>
      <c r="B108" s="81" t="s">
        <v>682</v>
      </c>
      <c r="C108" s="79">
        <v>11.099</v>
      </c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</row>
    <row r="109" s="69" customFormat="1" customHeight="1" spans="1:17">
      <c r="A109" s="74">
        <v>98</v>
      </c>
      <c r="B109" s="81" t="s">
        <v>683</v>
      </c>
      <c r="C109" s="79">
        <v>10</v>
      </c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</row>
    <row r="110" s="69" customFormat="1" customHeight="1" spans="1:17">
      <c r="A110" s="74">
        <v>99</v>
      </c>
      <c r="B110" s="81" t="s">
        <v>684</v>
      </c>
      <c r="C110" s="79">
        <v>25.04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</row>
    <row r="111" s="69" customFormat="1" customHeight="1" spans="1:17">
      <c r="A111" s="74">
        <v>100</v>
      </c>
      <c r="B111" s="81" t="s">
        <v>685</v>
      </c>
      <c r="C111" s="79">
        <v>2444.740667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</row>
    <row r="112" s="69" customFormat="1" customHeight="1" spans="1:17">
      <c r="A112" s="74">
        <v>101</v>
      </c>
      <c r="B112" s="81" t="s">
        <v>685</v>
      </c>
      <c r="C112" s="79">
        <v>3932.929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</row>
    <row r="113" s="69" customFormat="1" customHeight="1" spans="1:17">
      <c r="A113" s="74">
        <v>102</v>
      </c>
      <c r="B113" s="81" t="s">
        <v>685</v>
      </c>
      <c r="C113" s="79">
        <v>1494.396317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</row>
    <row r="114" s="69" customFormat="1" customHeight="1" spans="1:17">
      <c r="A114" s="74">
        <v>103</v>
      </c>
      <c r="B114" s="81" t="s">
        <v>685</v>
      </c>
      <c r="C114" s="79">
        <v>1494.396317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</row>
    <row r="115" s="69" customFormat="1" customHeight="1" spans="1:17">
      <c r="A115" s="74">
        <v>104</v>
      </c>
      <c r="B115" s="81" t="s">
        <v>685</v>
      </c>
      <c r="C115" s="79">
        <v>847.19294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</row>
    <row r="116" s="69" customFormat="1" customHeight="1" spans="1:17">
      <c r="A116" s="74">
        <v>105</v>
      </c>
      <c r="B116" s="81" t="s">
        <v>685</v>
      </c>
      <c r="C116" s="79">
        <v>1818.799595</v>
      </c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</row>
    <row r="117" s="69" customFormat="1" customHeight="1" spans="1:17">
      <c r="A117" s="74">
        <v>106</v>
      </c>
      <c r="B117" s="81" t="s">
        <v>686</v>
      </c>
      <c r="C117" s="79">
        <v>72</v>
      </c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</row>
    <row r="118" s="69" customFormat="1" customHeight="1" spans="1:17">
      <c r="A118" s="74">
        <v>107</v>
      </c>
      <c r="B118" s="81" t="s">
        <v>687</v>
      </c>
      <c r="C118" s="79">
        <v>16.92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</row>
    <row r="119" s="69" customFormat="1" customHeight="1" spans="1:17">
      <c r="A119" s="74">
        <v>108</v>
      </c>
      <c r="B119" s="81" t="s">
        <v>688</v>
      </c>
      <c r="C119" s="79">
        <v>0.883</v>
      </c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</row>
    <row r="120" s="69" customFormat="1" customHeight="1" spans="1:17">
      <c r="A120" s="74">
        <v>109</v>
      </c>
      <c r="B120" s="81" t="s">
        <v>688</v>
      </c>
      <c r="C120" s="79">
        <v>0.056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</row>
    <row r="121" s="69" customFormat="1" customHeight="1" spans="1:17">
      <c r="A121" s="74">
        <v>110</v>
      </c>
      <c r="B121" s="81" t="s">
        <v>688</v>
      </c>
      <c r="C121" s="79">
        <v>6.92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</row>
    <row r="122" s="69" customFormat="1" customHeight="1" spans="1:17">
      <c r="A122" s="74">
        <v>111</v>
      </c>
      <c r="B122" s="81" t="s">
        <v>688</v>
      </c>
      <c r="C122" s="79">
        <v>1.003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</row>
    <row r="123" s="69" customFormat="1" customHeight="1" spans="1:17">
      <c r="A123" s="74">
        <v>112</v>
      </c>
      <c r="B123" s="78" t="s">
        <v>689</v>
      </c>
      <c r="C123" s="79">
        <v>150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</row>
    <row r="124" s="69" customFormat="1" customHeight="1" spans="1:17">
      <c r="A124" s="74">
        <v>113</v>
      </c>
      <c r="B124" s="78" t="s">
        <v>690</v>
      </c>
      <c r="C124" s="79">
        <v>41.915493</v>
      </c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</row>
    <row r="125" s="69" customFormat="1" customHeight="1" spans="1:17">
      <c r="A125" s="74">
        <v>114</v>
      </c>
      <c r="B125" s="78" t="s">
        <v>691</v>
      </c>
      <c r="C125" s="79">
        <v>99.83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</row>
    <row r="126" s="69" customFormat="1" customHeight="1" spans="1:17">
      <c r="A126" s="74">
        <v>115</v>
      </c>
      <c r="B126" s="78" t="s">
        <v>692</v>
      </c>
      <c r="C126" s="79">
        <v>100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</row>
    <row r="127" s="69" customFormat="1" customHeight="1" spans="1:17">
      <c r="A127" s="74">
        <v>116</v>
      </c>
      <c r="B127" s="78" t="s">
        <v>693</v>
      </c>
      <c r="C127" s="79">
        <v>50</v>
      </c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</row>
    <row r="128" s="69" customFormat="1" customHeight="1" spans="1:17">
      <c r="A128" s="74">
        <v>117</v>
      </c>
      <c r="B128" s="78" t="s">
        <v>694</v>
      </c>
      <c r="C128" s="79">
        <v>1.744287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</row>
    <row r="129" s="69" customFormat="1" customHeight="1" spans="1:17">
      <c r="A129" s="74">
        <v>118</v>
      </c>
      <c r="B129" s="78" t="s">
        <v>695</v>
      </c>
      <c r="C129" s="79">
        <v>30</v>
      </c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</row>
    <row r="130" s="69" customFormat="1" customHeight="1" spans="1:17">
      <c r="A130" s="74">
        <v>119</v>
      </c>
      <c r="B130" s="78" t="s">
        <v>696</v>
      </c>
      <c r="C130" s="79">
        <v>30</v>
      </c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</row>
    <row r="131" s="69" customFormat="1" customHeight="1" spans="1:17">
      <c r="A131" s="74">
        <v>120</v>
      </c>
      <c r="B131" s="78" t="s">
        <v>697</v>
      </c>
      <c r="C131" s="79">
        <v>20</v>
      </c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</row>
    <row r="132" s="69" customFormat="1" customHeight="1" spans="1:17">
      <c r="A132" s="74">
        <v>121</v>
      </c>
      <c r="B132" s="78" t="s">
        <v>698</v>
      </c>
      <c r="C132" s="79">
        <v>34</v>
      </c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</row>
    <row r="133" s="69" customFormat="1" customHeight="1" spans="1:17">
      <c r="A133" s="74">
        <v>122</v>
      </c>
      <c r="B133" s="78" t="s">
        <v>699</v>
      </c>
      <c r="C133" s="79">
        <v>874</v>
      </c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</row>
    <row r="134" s="69" customFormat="1" customHeight="1" spans="1:17">
      <c r="A134" s="74">
        <v>123</v>
      </c>
      <c r="B134" s="78" t="s">
        <v>700</v>
      </c>
      <c r="C134" s="79">
        <v>652.817199</v>
      </c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</row>
    <row r="135" s="69" customFormat="1" customHeight="1" spans="1:17">
      <c r="A135" s="74">
        <v>124</v>
      </c>
      <c r="B135" s="78" t="s">
        <v>700</v>
      </c>
      <c r="C135" s="79">
        <v>1147.182401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</row>
    <row r="136" s="69" customFormat="1" customHeight="1" spans="1:17">
      <c r="A136" s="74">
        <v>125</v>
      </c>
      <c r="B136" s="78" t="s">
        <v>701</v>
      </c>
      <c r="C136" s="79">
        <v>1475.3052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</row>
    <row r="137" s="69" customFormat="1" customHeight="1" spans="1:17">
      <c r="A137" s="74">
        <v>126</v>
      </c>
      <c r="B137" s="78" t="s">
        <v>702</v>
      </c>
      <c r="C137" s="79">
        <v>49.38245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</row>
    <row r="138" s="69" customFormat="1" customHeight="1" spans="1:17">
      <c r="A138" s="74">
        <v>127</v>
      </c>
      <c r="B138" s="78" t="s">
        <v>703</v>
      </c>
      <c r="C138" s="79">
        <v>264.09</v>
      </c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 s="69" customFormat="1" customHeight="1" spans="1:17">
      <c r="A139" s="74">
        <v>128</v>
      </c>
      <c r="B139" s="78" t="s">
        <v>704</v>
      </c>
      <c r="C139" s="79">
        <v>10</v>
      </c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 s="69" customFormat="1" customHeight="1" spans="1:17">
      <c r="A140" s="74">
        <v>129</v>
      </c>
      <c r="B140" s="78" t="s">
        <v>705</v>
      </c>
      <c r="C140" s="79">
        <v>35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</row>
    <row r="141" s="69" customFormat="1" customHeight="1" spans="1:17">
      <c r="A141" s="74">
        <v>130</v>
      </c>
      <c r="B141" s="78" t="s">
        <v>706</v>
      </c>
      <c r="C141" s="79">
        <v>94.633272</v>
      </c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</row>
    <row r="142" s="69" customFormat="1" customHeight="1" spans="1:17">
      <c r="A142" s="74">
        <v>131</v>
      </c>
      <c r="B142" s="78" t="s">
        <v>707</v>
      </c>
      <c r="C142" s="79">
        <v>0.3</v>
      </c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  <row r="143" s="69" customFormat="1" customHeight="1" spans="1:17">
      <c r="A143" s="74">
        <v>132</v>
      </c>
      <c r="B143" s="78" t="s">
        <v>708</v>
      </c>
      <c r="C143" s="79">
        <v>255.687187</v>
      </c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</row>
    <row r="144" s="69" customFormat="1" customHeight="1" spans="1:17">
      <c r="A144" s="82"/>
      <c r="B144" s="75" t="s">
        <v>709</v>
      </c>
      <c r="C144" s="76">
        <f>SUM(C145:C146)</f>
        <v>300</v>
      </c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</row>
    <row r="145" s="69" customFormat="1" customHeight="1" spans="1:17">
      <c r="A145" s="82">
        <v>133</v>
      </c>
      <c r="B145" s="81" t="s">
        <v>710</v>
      </c>
      <c r="C145" s="79">
        <v>290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</row>
    <row r="146" s="69" customFormat="1" customHeight="1" spans="1:17">
      <c r="A146" s="80">
        <v>134</v>
      </c>
      <c r="B146" s="78" t="s">
        <v>711</v>
      </c>
      <c r="C146" s="79">
        <v>10</v>
      </c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</row>
    <row r="147" s="70" customFormat="1" customHeight="1" spans="1:17">
      <c r="A147" s="83"/>
      <c r="B147" s="75" t="s">
        <v>712</v>
      </c>
      <c r="C147" s="76">
        <f>SUM(C148:C150)</f>
        <v>239.95834</v>
      </c>
      <c r="D147" s="84"/>
      <c r="E147" s="84"/>
      <c r="F147" s="84"/>
      <c r="G147" s="84"/>
      <c r="H147" s="84"/>
      <c r="I147" s="84"/>
      <c r="J147" s="84"/>
      <c r="K147" s="84"/>
      <c r="L147" s="84"/>
      <c r="M147" s="84"/>
      <c r="N147" s="84"/>
      <c r="O147" s="84"/>
      <c r="P147" s="84"/>
      <c r="Q147" s="84"/>
    </row>
    <row r="148" s="69" customFormat="1" customHeight="1" spans="1:17">
      <c r="A148" s="77">
        <v>135</v>
      </c>
      <c r="B148" s="78" t="s">
        <v>713</v>
      </c>
      <c r="C148" s="79">
        <v>205.95834</v>
      </c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</row>
    <row r="149" s="69" customFormat="1" customHeight="1" spans="1:17">
      <c r="A149" s="77">
        <v>136</v>
      </c>
      <c r="B149" s="78" t="s">
        <v>714</v>
      </c>
      <c r="C149" s="79">
        <v>13.6</v>
      </c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</row>
    <row r="150" s="69" customFormat="1" customHeight="1" spans="1:17">
      <c r="A150" s="77">
        <v>137</v>
      </c>
      <c r="B150" s="78" t="s">
        <v>715</v>
      </c>
      <c r="C150" s="79">
        <v>20.4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</row>
    <row r="151" s="70" customFormat="1" customHeight="1" spans="1:17">
      <c r="A151" s="83"/>
      <c r="B151" s="75" t="s">
        <v>716</v>
      </c>
      <c r="C151" s="76">
        <f>SUM(C152:C155)</f>
        <v>1808.6609</v>
      </c>
      <c r="D151" s="84"/>
      <c r="E151" s="84"/>
      <c r="F151" s="84"/>
      <c r="G151" s="84"/>
      <c r="H151" s="84"/>
      <c r="I151" s="84"/>
      <c r="J151" s="84"/>
      <c r="K151" s="84"/>
      <c r="L151" s="84"/>
      <c r="M151" s="84"/>
      <c r="N151" s="84"/>
      <c r="O151" s="84"/>
      <c r="P151" s="84"/>
      <c r="Q151" s="84"/>
    </row>
    <row r="152" s="69" customFormat="1" customHeight="1" spans="1:17">
      <c r="A152" s="77">
        <v>138</v>
      </c>
      <c r="B152" s="78" t="s">
        <v>717</v>
      </c>
      <c r="C152" s="79">
        <v>897</v>
      </c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</row>
    <row r="153" s="69" customFormat="1" customHeight="1" spans="1:17">
      <c r="A153" s="77">
        <v>139</v>
      </c>
      <c r="B153" s="78" t="s">
        <v>718</v>
      </c>
      <c r="C153" s="79">
        <v>192</v>
      </c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</row>
    <row r="154" s="69" customFormat="1" customHeight="1" spans="1:17">
      <c r="A154" s="77">
        <v>140</v>
      </c>
      <c r="B154" s="78" t="s">
        <v>719</v>
      </c>
      <c r="C154" s="79">
        <v>633.079286</v>
      </c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</row>
    <row r="155" s="69" customFormat="1" customHeight="1" spans="1:17">
      <c r="A155" s="77">
        <v>141</v>
      </c>
      <c r="B155" s="78" t="s">
        <v>720</v>
      </c>
      <c r="C155" s="79">
        <v>86.581614</v>
      </c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</row>
    <row r="156" s="69" customFormat="1" customHeight="1" spans="1:17">
      <c r="A156" s="85" t="s">
        <v>721</v>
      </c>
      <c r="B156" s="77"/>
      <c r="C156" s="76">
        <f>C4+C22+C24+C31+C40+C86+C92+C96+C144+C147+C151</f>
        <v>27167.741457</v>
      </c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</row>
    <row r="157" s="9" customFormat="1" customHeight="1" spans="1:3">
      <c r="A157" s="86"/>
      <c r="B157" s="87" t="s">
        <v>722</v>
      </c>
      <c r="C157" s="88">
        <f>SUM(C158:C190)</f>
        <v>11814.887388</v>
      </c>
    </row>
    <row r="158" s="9" customFormat="1" customHeight="1" spans="1:3">
      <c r="A158" s="77">
        <v>1</v>
      </c>
      <c r="B158" s="78" t="s">
        <v>723</v>
      </c>
      <c r="C158" s="79">
        <v>33.434706</v>
      </c>
    </row>
    <row r="159" s="9" customFormat="1" customHeight="1" spans="1:3">
      <c r="A159" s="77">
        <v>2</v>
      </c>
      <c r="B159" s="78" t="s">
        <v>724</v>
      </c>
      <c r="C159" s="79">
        <v>444.668</v>
      </c>
    </row>
    <row r="160" s="9" customFormat="1" customHeight="1" spans="1:3">
      <c r="A160" s="77">
        <v>3</v>
      </c>
      <c r="B160" s="78" t="s">
        <v>725</v>
      </c>
      <c r="C160" s="79">
        <v>206.812</v>
      </c>
    </row>
    <row r="161" s="9" customFormat="1" customHeight="1" spans="1:3">
      <c r="A161" s="77">
        <v>4</v>
      </c>
      <c r="B161" s="78" t="s">
        <v>726</v>
      </c>
      <c r="C161" s="79">
        <v>47.31967</v>
      </c>
    </row>
    <row r="162" s="9" customFormat="1" customHeight="1" spans="1:3">
      <c r="A162" s="77">
        <v>5</v>
      </c>
      <c r="B162" s="78" t="s">
        <v>727</v>
      </c>
      <c r="C162" s="79">
        <v>257.472349</v>
      </c>
    </row>
    <row r="163" s="9" customFormat="1" customHeight="1" spans="1:3">
      <c r="A163" s="77">
        <v>6</v>
      </c>
      <c r="B163" s="78" t="s">
        <v>717</v>
      </c>
      <c r="C163" s="79">
        <v>372.691616</v>
      </c>
    </row>
    <row r="164" s="9" customFormat="1" customHeight="1" spans="1:3">
      <c r="A164" s="77">
        <v>7</v>
      </c>
      <c r="B164" s="78" t="s">
        <v>728</v>
      </c>
      <c r="C164" s="79">
        <v>147.481013</v>
      </c>
    </row>
    <row r="165" s="9" customFormat="1" customHeight="1" spans="1:3">
      <c r="A165" s="77">
        <v>8</v>
      </c>
      <c r="B165" s="78" t="s">
        <v>728</v>
      </c>
      <c r="C165" s="79">
        <v>174.232941</v>
      </c>
    </row>
    <row r="166" s="9" customFormat="1" customHeight="1" spans="1:3">
      <c r="A166" s="77">
        <v>9</v>
      </c>
      <c r="B166" s="78" t="s">
        <v>729</v>
      </c>
      <c r="C166" s="79">
        <v>285.673268</v>
      </c>
    </row>
    <row r="167" s="9" customFormat="1" customHeight="1" spans="1:3">
      <c r="A167" s="77">
        <v>10</v>
      </c>
      <c r="B167" s="78" t="s">
        <v>729</v>
      </c>
      <c r="C167" s="79">
        <v>314.326732</v>
      </c>
    </row>
    <row r="168" s="9" customFormat="1" customHeight="1" spans="1:3">
      <c r="A168" s="77">
        <v>11</v>
      </c>
      <c r="B168" s="78" t="s">
        <v>723</v>
      </c>
      <c r="C168" s="79">
        <v>233.4085</v>
      </c>
    </row>
    <row r="169" s="9" customFormat="1" customHeight="1" spans="1:3">
      <c r="A169" s="77">
        <v>12</v>
      </c>
      <c r="B169" s="78" t="s">
        <v>730</v>
      </c>
      <c r="C169" s="79">
        <v>109.8262</v>
      </c>
    </row>
    <row r="170" s="9" customFormat="1" customHeight="1" spans="1:3">
      <c r="A170" s="77">
        <v>13</v>
      </c>
      <c r="B170" s="78" t="s">
        <v>731</v>
      </c>
      <c r="C170" s="79">
        <v>156.954</v>
      </c>
    </row>
    <row r="171" s="9" customFormat="1" customHeight="1" spans="1:3">
      <c r="A171" s="77">
        <v>14</v>
      </c>
      <c r="B171" s="78" t="s">
        <v>731</v>
      </c>
      <c r="C171" s="79">
        <v>262.360571</v>
      </c>
    </row>
    <row r="172" s="9" customFormat="1" customHeight="1" spans="1:3">
      <c r="A172" s="77">
        <v>15</v>
      </c>
      <c r="B172" s="78" t="s">
        <v>732</v>
      </c>
      <c r="C172" s="79">
        <v>337.073609</v>
      </c>
    </row>
    <row r="173" s="9" customFormat="1" customHeight="1" spans="1:3">
      <c r="A173" s="77">
        <v>16</v>
      </c>
      <c r="B173" s="78" t="s">
        <v>733</v>
      </c>
      <c r="C173" s="79">
        <v>7.6913</v>
      </c>
    </row>
    <row r="174" s="9" customFormat="1" customHeight="1" spans="1:3">
      <c r="A174" s="77">
        <v>17</v>
      </c>
      <c r="B174" s="78" t="s">
        <v>690</v>
      </c>
      <c r="C174" s="79">
        <v>423.734507</v>
      </c>
    </row>
    <row r="175" s="9" customFormat="1" customHeight="1" spans="1:3">
      <c r="A175" s="77">
        <v>18</v>
      </c>
      <c r="B175" s="78" t="s">
        <v>732</v>
      </c>
      <c r="C175" s="79">
        <v>26.44179</v>
      </c>
    </row>
    <row r="176" s="9" customFormat="1" customHeight="1" spans="1:3">
      <c r="A176" s="77">
        <v>19</v>
      </c>
      <c r="B176" s="78" t="s">
        <v>734</v>
      </c>
      <c r="C176" s="79">
        <v>650.2743</v>
      </c>
    </row>
    <row r="177" s="9" customFormat="1" customHeight="1" spans="1:3">
      <c r="A177" s="77">
        <v>20</v>
      </c>
      <c r="B177" s="78" t="s">
        <v>735</v>
      </c>
      <c r="C177" s="79">
        <v>604</v>
      </c>
    </row>
    <row r="178" s="9" customFormat="1" customHeight="1" spans="1:3">
      <c r="A178" s="77">
        <v>21</v>
      </c>
      <c r="B178" s="78" t="s">
        <v>736</v>
      </c>
      <c r="C178" s="79">
        <v>1609.24</v>
      </c>
    </row>
    <row r="179" s="9" customFormat="1" customHeight="1" spans="1:3">
      <c r="A179" s="77">
        <v>22</v>
      </c>
      <c r="B179" s="78" t="s">
        <v>737</v>
      </c>
      <c r="C179" s="79">
        <v>246</v>
      </c>
    </row>
    <row r="180" s="9" customFormat="1" customHeight="1" spans="1:3">
      <c r="A180" s="77">
        <v>23</v>
      </c>
      <c r="B180" s="78" t="s">
        <v>738</v>
      </c>
      <c r="C180" s="79">
        <v>219.299428</v>
      </c>
    </row>
    <row r="181" s="9" customFormat="1" customHeight="1" spans="1:3">
      <c r="A181" s="77">
        <v>24</v>
      </c>
      <c r="B181" s="78" t="s">
        <v>739</v>
      </c>
      <c r="C181" s="79">
        <v>63.06</v>
      </c>
    </row>
    <row r="182" s="9" customFormat="1" customHeight="1" spans="1:3">
      <c r="A182" s="77">
        <v>25</v>
      </c>
      <c r="B182" s="78" t="s">
        <v>740</v>
      </c>
      <c r="C182" s="79">
        <v>336.42</v>
      </c>
    </row>
    <row r="183" s="9" customFormat="1" customHeight="1" spans="1:3">
      <c r="A183" s="77">
        <v>26</v>
      </c>
      <c r="B183" s="78" t="s">
        <v>741</v>
      </c>
      <c r="C183" s="79">
        <v>487</v>
      </c>
    </row>
    <row r="184" s="9" customFormat="1" customHeight="1" spans="1:3">
      <c r="A184" s="77">
        <v>27</v>
      </c>
      <c r="B184" s="78" t="s">
        <v>742</v>
      </c>
      <c r="C184" s="79">
        <v>118.992215</v>
      </c>
    </row>
    <row r="185" s="9" customFormat="1" customHeight="1" spans="1:3">
      <c r="A185" s="77">
        <v>28</v>
      </c>
      <c r="B185" s="78" t="s">
        <v>742</v>
      </c>
      <c r="C185" s="79">
        <v>153.959236</v>
      </c>
    </row>
    <row r="186" s="9" customFormat="1" customHeight="1" spans="1:3">
      <c r="A186" s="77">
        <v>29</v>
      </c>
      <c r="B186" s="78" t="s">
        <v>743</v>
      </c>
      <c r="C186" s="79">
        <v>619.0944</v>
      </c>
    </row>
    <row r="187" s="9" customFormat="1" customHeight="1" spans="1:3">
      <c r="A187" s="77">
        <v>30</v>
      </c>
      <c r="B187" s="78" t="s">
        <v>744</v>
      </c>
      <c r="C187" s="79">
        <v>375.0136</v>
      </c>
    </row>
    <row r="188" s="9" customFormat="1" customHeight="1" spans="1:3">
      <c r="A188" s="77">
        <v>31</v>
      </c>
      <c r="B188" s="78" t="s">
        <v>745</v>
      </c>
      <c r="C188" s="79">
        <v>493.4645</v>
      </c>
    </row>
    <row r="189" s="9" customFormat="1" customHeight="1" spans="1:3">
      <c r="A189" s="77">
        <v>32</v>
      </c>
      <c r="B189" s="78" t="s">
        <v>746</v>
      </c>
      <c r="C189" s="79">
        <v>1131.116771</v>
      </c>
    </row>
    <row r="190" s="9" customFormat="1" customHeight="1" spans="1:3">
      <c r="A190" s="77">
        <v>33</v>
      </c>
      <c r="B190" s="78" t="s">
        <v>747</v>
      </c>
      <c r="C190" s="79">
        <v>866.350166</v>
      </c>
    </row>
    <row r="191" s="9" customFormat="1" customHeight="1" spans="1:3">
      <c r="A191" s="85" t="s">
        <v>748</v>
      </c>
      <c r="B191" s="77"/>
      <c r="C191" s="88">
        <f>C157</f>
        <v>11814.887388</v>
      </c>
    </row>
    <row r="192" s="9" customFormat="1" customHeight="1" spans="1:3">
      <c r="A192" s="89" t="s">
        <v>749</v>
      </c>
      <c r="B192" s="90"/>
      <c r="C192" s="88">
        <f>C191+C156</f>
        <v>38982.628845</v>
      </c>
    </row>
  </sheetData>
  <autoFilter ref="A1:C192"/>
  <mergeCells count="5">
    <mergeCell ref="A1:C1"/>
    <mergeCell ref="A2:C2"/>
    <mergeCell ref="A156:B156"/>
    <mergeCell ref="A191:B191"/>
    <mergeCell ref="A192:B192"/>
  </mergeCells>
  <pageMargins left="0.275" right="0.235416666666667" top="0.432638888888889" bottom="0.275" header="0.27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8"/>
  <sheetViews>
    <sheetView workbookViewId="0">
      <selection activeCell="H28" sqref="H28"/>
    </sheetView>
  </sheetViews>
  <sheetFormatPr defaultColWidth="9.95833333333333" defaultRowHeight="14.25" outlineLevelRow="7"/>
  <cols>
    <col min="1" max="7" width="13.1333333333333" style="9" customWidth="1"/>
    <col min="8" max="16384" width="9.95833333333333" style="9"/>
  </cols>
  <sheetData>
    <row r="1" s="9" customFormat="1" ht="36" customHeight="1" spans="1:9">
      <c r="A1" s="41" t="s">
        <v>750</v>
      </c>
      <c r="B1" s="41"/>
      <c r="C1" s="41"/>
      <c r="D1" s="41"/>
      <c r="E1" s="41"/>
      <c r="F1" s="41"/>
      <c r="G1" s="41"/>
      <c r="H1" s="22"/>
      <c r="I1" s="22"/>
    </row>
    <row r="2" s="9" customFormat="1" ht="24" customHeight="1" spans="1:9">
      <c r="A2" s="22"/>
      <c r="B2" s="22"/>
      <c r="C2" s="22"/>
      <c r="D2" s="22"/>
      <c r="E2" s="22"/>
      <c r="F2" s="22"/>
      <c r="G2" s="57" t="s">
        <v>25</v>
      </c>
      <c r="H2" s="22"/>
      <c r="I2" s="22"/>
    </row>
    <row r="3" s="9" customFormat="1" ht="25" customHeight="1" spans="1:9">
      <c r="A3" s="24" t="s">
        <v>751</v>
      </c>
      <c r="B3" s="24" t="s">
        <v>752</v>
      </c>
      <c r="C3" s="58"/>
      <c r="D3" s="58"/>
      <c r="E3" s="24" t="s">
        <v>753</v>
      </c>
      <c r="F3" s="58"/>
      <c r="G3" s="58"/>
      <c r="H3" s="22"/>
      <c r="I3" s="22"/>
    </row>
    <row r="4" s="9" customFormat="1" ht="25" customHeight="1" spans="1:9">
      <c r="A4" s="59"/>
      <c r="B4" s="60" t="s">
        <v>749</v>
      </c>
      <c r="C4" s="61" t="s">
        <v>754</v>
      </c>
      <c r="D4" s="61" t="s">
        <v>755</v>
      </c>
      <c r="E4" s="61" t="s">
        <v>749</v>
      </c>
      <c r="F4" s="61" t="s">
        <v>754</v>
      </c>
      <c r="G4" s="61" t="s">
        <v>755</v>
      </c>
      <c r="H4" s="22"/>
      <c r="I4" s="22"/>
    </row>
    <row r="5" s="9" customFormat="1" ht="25" customHeight="1" spans="1:9">
      <c r="A5" s="62" t="s">
        <v>756</v>
      </c>
      <c r="B5" s="63" t="s">
        <v>757</v>
      </c>
      <c r="C5" s="62" t="s">
        <v>758</v>
      </c>
      <c r="D5" s="62" t="s">
        <v>759</v>
      </c>
      <c r="E5" s="64" t="s">
        <v>760</v>
      </c>
      <c r="F5" s="62" t="s">
        <v>761</v>
      </c>
      <c r="G5" s="62" t="s">
        <v>762</v>
      </c>
      <c r="H5" s="22"/>
      <c r="I5" s="22"/>
    </row>
    <row r="6" s="9" customFormat="1" ht="25" customHeight="1" spans="1:9">
      <c r="A6" s="65" t="s">
        <v>763</v>
      </c>
      <c r="B6" s="66"/>
      <c r="C6" s="67"/>
      <c r="D6" s="66"/>
      <c r="E6" s="66"/>
      <c r="F6" s="67"/>
      <c r="G6" s="66"/>
      <c r="H6" s="22"/>
      <c r="I6" s="22"/>
    </row>
    <row r="8" s="9" customFormat="1" spans="1:2">
      <c r="A8" s="68" t="s">
        <v>417</v>
      </c>
      <c r="B8" s="68"/>
    </row>
  </sheetData>
  <mergeCells count="12">
    <mergeCell ref="A1:G1"/>
    <mergeCell ref="H1:I1"/>
    <mergeCell ref="A2:B2"/>
    <mergeCell ref="C2:F2"/>
    <mergeCell ref="H2:I2"/>
    <mergeCell ref="B3:D3"/>
    <mergeCell ref="E3:G3"/>
    <mergeCell ref="H3:I3"/>
    <mergeCell ref="H4:I4"/>
    <mergeCell ref="H5:I5"/>
    <mergeCell ref="H6:I6"/>
    <mergeCell ref="A8:B8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4"/>
  <sheetViews>
    <sheetView workbookViewId="0">
      <selection activeCell="B18" sqref="B18"/>
    </sheetView>
  </sheetViews>
  <sheetFormatPr defaultColWidth="9.95833333333333" defaultRowHeight="14.25" outlineLevelCol="1"/>
  <cols>
    <col min="1" max="1" width="52.4083333333333" style="9" customWidth="1"/>
    <col min="2" max="2" width="40.3833333333333" style="9" customWidth="1"/>
    <col min="3" max="16384" width="9.95833333333333" style="9"/>
  </cols>
  <sheetData>
    <row r="1" s="9" customFormat="1" ht="32" customHeight="1" spans="1:2">
      <c r="A1" s="50" t="s">
        <v>764</v>
      </c>
      <c r="B1" s="50"/>
    </row>
    <row r="2" s="9" customFormat="1" spans="1:2">
      <c r="A2" s="22"/>
      <c r="B2" s="31" t="s">
        <v>25</v>
      </c>
    </row>
    <row r="3" s="9" customFormat="1" ht="21" customHeight="1" spans="1:2">
      <c r="A3" s="51" t="s">
        <v>765</v>
      </c>
      <c r="B3" s="52" t="s">
        <v>766</v>
      </c>
    </row>
    <row r="4" s="9" customFormat="1" ht="21" customHeight="1" spans="1:2">
      <c r="A4" s="53" t="s">
        <v>767</v>
      </c>
      <c r="B4" s="54"/>
    </row>
    <row r="5" s="9" customFormat="1" ht="21" customHeight="1" spans="1:2">
      <c r="A5" s="53" t="s">
        <v>768</v>
      </c>
      <c r="B5" s="54"/>
    </row>
    <row r="6" s="9" customFormat="1" ht="21" customHeight="1" spans="1:2">
      <c r="A6" s="53" t="s">
        <v>769</v>
      </c>
      <c r="B6" s="54"/>
    </row>
    <row r="7" s="9" customFormat="1" ht="21" customHeight="1" spans="1:2">
      <c r="A7" s="53" t="s">
        <v>770</v>
      </c>
      <c r="B7" s="54"/>
    </row>
    <row r="8" s="9" customFormat="1" ht="21" customHeight="1" spans="1:2">
      <c r="A8" s="53" t="s">
        <v>771</v>
      </c>
      <c r="B8" s="54"/>
    </row>
    <row r="9" s="9" customFormat="1" ht="21" customHeight="1" spans="1:2">
      <c r="A9" s="53" t="s">
        <v>772</v>
      </c>
      <c r="B9" s="54"/>
    </row>
    <row r="10" s="9" customFormat="1" ht="21" customHeight="1" spans="1:2">
      <c r="A10" s="53" t="s">
        <v>773</v>
      </c>
      <c r="B10" s="54"/>
    </row>
    <row r="11" s="9" customFormat="1" ht="21" customHeight="1" spans="1:2">
      <c r="A11" s="53" t="s">
        <v>774</v>
      </c>
      <c r="B11" s="54"/>
    </row>
    <row r="12" s="9" customFormat="1" spans="1:2">
      <c r="A12" s="55" t="s">
        <v>775</v>
      </c>
      <c r="B12" s="56"/>
    </row>
    <row r="14" s="9" customFormat="1" spans="1:1">
      <c r="A14" s="30" t="s">
        <v>417</v>
      </c>
    </row>
  </sheetData>
  <mergeCells count="1">
    <mergeCell ref="A1:B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2"/>
  <sheetViews>
    <sheetView workbookViewId="0">
      <selection activeCell="D12" sqref="D12"/>
    </sheetView>
  </sheetViews>
  <sheetFormatPr defaultColWidth="9" defaultRowHeight="14.25" outlineLevelCol="6"/>
  <cols>
    <col min="1" max="1" width="27.125" style="130" customWidth="1"/>
    <col min="2" max="6" width="12.375" style="130" customWidth="1"/>
    <col min="7" max="7" width="9" style="9" hidden="1" customWidth="1"/>
    <col min="8" max="16384" width="9" style="9"/>
  </cols>
  <sheetData>
    <row r="1" s="126" customFormat="1" ht="42.95" customHeight="1" spans="1:6">
      <c r="A1" s="10" t="s">
        <v>24</v>
      </c>
      <c r="B1" s="10"/>
      <c r="C1" s="10"/>
      <c r="D1" s="10"/>
      <c r="E1" s="10"/>
      <c r="F1" s="10"/>
    </row>
    <row r="2" s="9" customFormat="1" ht="13" customHeight="1" spans="1:6">
      <c r="A2" s="127"/>
      <c r="B2" s="128"/>
      <c r="C2" s="128"/>
      <c r="D2" s="127"/>
      <c r="E2" s="91" t="s">
        <v>25</v>
      </c>
      <c r="F2" s="91"/>
    </row>
    <row r="3" s="130" customFormat="1" ht="27" customHeight="1" spans="1:6">
      <c r="A3" s="131" t="s">
        <v>26</v>
      </c>
      <c r="B3" s="131" t="s">
        <v>27</v>
      </c>
      <c r="C3" s="131" t="s">
        <v>28</v>
      </c>
      <c r="D3" s="131" t="s">
        <v>29</v>
      </c>
      <c r="E3" s="131" t="s">
        <v>30</v>
      </c>
      <c r="F3" s="131" t="s">
        <v>31</v>
      </c>
    </row>
    <row r="4" s="130" customFormat="1" ht="12.75" spans="1:7">
      <c r="A4" s="135"/>
      <c r="B4" s="131"/>
      <c r="C4" s="131"/>
      <c r="D4" s="135"/>
      <c r="E4" s="135"/>
      <c r="F4" s="135"/>
      <c r="G4" s="30" t="s">
        <v>32</v>
      </c>
    </row>
    <row r="5" s="146" customFormat="1" ht="35.1" customHeight="1" spans="1:7">
      <c r="A5" s="182" t="s">
        <v>33</v>
      </c>
      <c r="B5" s="246">
        <f t="shared" ref="B5:G5" si="0">SUM(B6:B12)</f>
        <v>14000</v>
      </c>
      <c r="C5" s="246">
        <f t="shared" si="0"/>
        <v>14000</v>
      </c>
      <c r="D5" s="246">
        <f t="shared" si="0"/>
        <v>17798.68</v>
      </c>
      <c r="E5" s="165">
        <f>D5/C5</f>
        <v>1.27133428571429</v>
      </c>
      <c r="F5" s="165">
        <f>D5/G5</f>
        <v>1.65615334511957</v>
      </c>
      <c r="G5" s="247">
        <f t="shared" si="0"/>
        <v>10747</v>
      </c>
    </row>
    <row r="6" s="130" customFormat="1" ht="35.1" customHeight="1" spans="1:7">
      <c r="A6" s="185" t="s">
        <v>34</v>
      </c>
      <c r="B6" s="248">
        <v>3200</v>
      </c>
      <c r="C6" s="248">
        <v>3200</v>
      </c>
      <c r="D6" s="248">
        <v>5171.12</v>
      </c>
      <c r="E6" s="169">
        <f t="shared" ref="E5:E12" si="1">D6/C6</f>
        <v>1.615975</v>
      </c>
      <c r="F6" s="169">
        <f t="shared" ref="F5:F12" si="2">D6/G6</f>
        <v>1.81761687170475</v>
      </c>
      <c r="G6" s="249">
        <v>2845</v>
      </c>
    </row>
    <row r="7" s="130" customFormat="1" ht="35.1" customHeight="1" spans="1:7">
      <c r="A7" s="185" t="s">
        <v>35</v>
      </c>
      <c r="B7" s="248">
        <v>1300</v>
      </c>
      <c r="C7" s="248">
        <v>1300</v>
      </c>
      <c r="D7" s="248">
        <v>971.56</v>
      </c>
      <c r="E7" s="169">
        <f t="shared" si="1"/>
        <v>0.747353846153846</v>
      </c>
      <c r="F7" s="169">
        <f t="shared" si="2"/>
        <v>0.741083142639207</v>
      </c>
      <c r="G7" s="249">
        <v>1311</v>
      </c>
    </row>
    <row r="8" s="130" customFormat="1" ht="35.1" customHeight="1" spans="1:7">
      <c r="A8" s="185" t="s">
        <v>36</v>
      </c>
      <c r="B8" s="248">
        <v>1100</v>
      </c>
      <c r="C8" s="248">
        <v>1100</v>
      </c>
      <c r="D8" s="248">
        <v>1098</v>
      </c>
      <c r="E8" s="169">
        <f t="shared" si="1"/>
        <v>0.998181818181818</v>
      </c>
      <c r="F8" s="169">
        <f t="shared" si="2"/>
        <v>0.996370235934664</v>
      </c>
      <c r="G8" s="249">
        <v>1102</v>
      </c>
    </row>
    <row r="9" s="130" customFormat="1" ht="35.1" customHeight="1" spans="1:7">
      <c r="A9" s="185" t="s">
        <v>37</v>
      </c>
      <c r="B9" s="248">
        <v>3300</v>
      </c>
      <c r="C9" s="248">
        <v>3300</v>
      </c>
      <c r="D9" s="248">
        <v>4330</v>
      </c>
      <c r="E9" s="169">
        <f t="shared" si="1"/>
        <v>1.31212121212121</v>
      </c>
      <c r="F9" s="169">
        <f t="shared" si="2"/>
        <v>1.29138085296749</v>
      </c>
      <c r="G9" s="249">
        <v>3353</v>
      </c>
    </row>
    <row r="10" s="130" customFormat="1" ht="35.1" customHeight="1" spans="1:7">
      <c r="A10" s="185" t="s">
        <v>38</v>
      </c>
      <c r="B10" s="248">
        <v>700</v>
      </c>
      <c r="C10" s="248">
        <v>700</v>
      </c>
      <c r="D10" s="248">
        <v>1116</v>
      </c>
      <c r="E10" s="169">
        <f t="shared" si="1"/>
        <v>1.59428571428571</v>
      </c>
      <c r="F10" s="169">
        <f t="shared" si="2"/>
        <v>1.59201141226819</v>
      </c>
      <c r="G10" s="249">
        <v>701</v>
      </c>
    </row>
    <row r="11" s="130" customFormat="1" ht="35.1" customHeight="1" spans="1:7">
      <c r="A11" s="185" t="s">
        <v>39</v>
      </c>
      <c r="B11" s="248">
        <v>200</v>
      </c>
      <c r="C11" s="248">
        <v>200</v>
      </c>
      <c r="D11" s="248">
        <v>179</v>
      </c>
      <c r="E11" s="169">
        <f t="shared" si="1"/>
        <v>0.895</v>
      </c>
      <c r="F11" s="169">
        <f t="shared" si="2"/>
        <v>0.908629441624365</v>
      </c>
      <c r="G11" s="249">
        <v>197</v>
      </c>
    </row>
    <row r="12" s="130" customFormat="1" ht="35.1" customHeight="1" spans="1:7">
      <c r="A12" s="185" t="s">
        <v>40</v>
      </c>
      <c r="B12" s="248">
        <v>4200</v>
      </c>
      <c r="C12" s="248">
        <v>4200</v>
      </c>
      <c r="D12" s="248">
        <v>4933</v>
      </c>
      <c r="E12" s="169">
        <f t="shared" si="1"/>
        <v>1.17452380952381</v>
      </c>
      <c r="F12" s="169">
        <f t="shared" si="2"/>
        <v>3.98465266558966</v>
      </c>
      <c r="G12" s="249">
        <v>1238</v>
      </c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dataValidations count="1">
    <dataValidation type="whole" operator="between" allowBlank="1" showInputMessage="1" showErrorMessage="1" error="请输入整数！" sqref="B6:C12">
      <formula1>-100000000</formula1>
      <formula2>100000000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12"/>
  <sheetViews>
    <sheetView workbookViewId="0">
      <selection activeCell="C6" sqref="C6:T6"/>
    </sheetView>
  </sheetViews>
  <sheetFormatPr defaultColWidth="9.95833333333333" defaultRowHeight="14.25"/>
  <cols>
    <col min="1" max="1" width="55.3083333333333" style="9" customWidth="1"/>
    <col min="2" max="2" width="41.4833333333333" style="9" customWidth="1"/>
    <col min="3" max="16384" width="9.95833333333333" style="9"/>
  </cols>
  <sheetData>
    <row r="1" s="9" customFormat="1" ht="30" customHeight="1" spans="1:20">
      <c r="A1" s="41" t="s">
        <v>776</v>
      </c>
      <c r="B1" s="4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="9" customFormat="1" ht="23" customHeight="1" spans="1:20">
      <c r="A2" s="42"/>
      <c r="B2" s="43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="9" customFormat="1" ht="25" customHeight="1" spans="1:20">
      <c r="A3" s="44" t="s">
        <v>777</v>
      </c>
      <c r="B3" s="44" t="s">
        <v>29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="9" customFormat="1" ht="25" customHeight="1" spans="1:20">
      <c r="A4" s="45" t="s">
        <v>778</v>
      </c>
      <c r="B4" s="46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="9" customFormat="1" ht="25" customHeight="1" spans="1:20">
      <c r="A5" s="45" t="s">
        <v>779</v>
      </c>
      <c r="B5" s="46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="9" customFormat="1" ht="25" customHeight="1" spans="1:20">
      <c r="A6" s="45" t="s">
        <v>780</v>
      </c>
      <c r="B6" s="47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="9" customFormat="1" ht="25" customHeight="1" spans="1:20">
      <c r="A7" s="45" t="s">
        <v>781</v>
      </c>
      <c r="B7" s="47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="9" customFormat="1" ht="25" customHeight="1" spans="1:20">
      <c r="A8" s="45" t="s">
        <v>782</v>
      </c>
      <c r="B8" s="46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="9" customFormat="1" ht="25" customHeight="1" spans="1:20">
      <c r="A9" s="45" t="s">
        <v>783</v>
      </c>
      <c r="B9" s="47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="9" customFormat="1" ht="25" customHeight="1" spans="1:20">
      <c r="A10" s="48" t="s">
        <v>784</v>
      </c>
      <c r="B10" s="49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2" s="9" customFormat="1" spans="1:1">
      <c r="A12" s="30" t="s">
        <v>417</v>
      </c>
    </row>
  </sheetData>
  <mergeCells count="11">
    <mergeCell ref="A1:B1"/>
    <mergeCell ref="C1:T1"/>
    <mergeCell ref="C2:T2"/>
    <mergeCell ref="C3:T3"/>
    <mergeCell ref="C4:T4"/>
    <mergeCell ref="C5:T5"/>
    <mergeCell ref="C6:T6"/>
    <mergeCell ref="C7:T7"/>
    <mergeCell ref="C8:T8"/>
    <mergeCell ref="C9:T9"/>
    <mergeCell ref="C10:T10"/>
  </mergeCells>
  <pageMargins left="0.75" right="0.75" top="1" bottom="1" header="0.5" footer="0.5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workbookViewId="0">
      <selection activeCell="D5" sqref="D5"/>
    </sheetView>
  </sheetViews>
  <sheetFormatPr defaultColWidth="9.95833333333333" defaultRowHeight="14.25" outlineLevelCol="7"/>
  <cols>
    <col min="1" max="1" width="23.875" style="9" customWidth="1"/>
    <col min="2" max="3" width="9.95833333333333" style="9"/>
    <col min="4" max="4" width="14.1083333333333" style="9" customWidth="1"/>
    <col min="5" max="5" width="13" style="9" customWidth="1"/>
    <col min="6" max="7" width="9.95833333333333" style="9"/>
    <col min="8" max="8" width="16.45" style="9" customWidth="1"/>
    <col min="9" max="16384" width="9.95833333333333" style="9"/>
  </cols>
  <sheetData>
    <row r="1" s="9" customFormat="1" ht="30" customHeight="1" spans="1:8">
      <c r="A1" s="21" t="s">
        <v>785</v>
      </c>
      <c r="B1" s="21"/>
      <c r="C1" s="21"/>
      <c r="D1" s="21"/>
      <c r="E1" s="21"/>
      <c r="F1" s="21"/>
      <c r="G1" s="21"/>
      <c r="H1" s="21"/>
    </row>
    <row r="2" s="9" customFormat="1" spans="1:8">
      <c r="A2" s="22"/>
      <c r="B2" s="22"/>
      <c r="C2" s="22"/>
      <c r="D2" s="22"/>
      <c r="E2" s="22"/>
      <c r="F2" s="31" t="s">
        <v>25</v>
      </c>
      <c r="G2" s="32"/>
      <c r="H2" s="32"/>
    </row>
    <row r="3" s="9" customFormat="1" ht="24" spans="1:8">
      <c r="A3" s="33" t="s">
        <v>581</v>
      </c>
      <c r="B3" s="33" t="s">
        <v>786</v>
      </c>
      <c r="C3" s="33" t="s">
        <v>787</v>
      </c>
      <c r="D3" s="33" t="s">
        <v>788</v>
      </c>
      <c r="E3" s="33" t="s">
        <v>789</v>
      </c>
      <c r="F3" s="33" t="s">
        <v>790</v>
      </c>
      <c r="G3" s="33" t="s">
        <v>791</v>
      </c>
      <c r="H3" s="34" t="s">
        <v>792</v>
      </c>
    </row>
    <row r="4" s="9" customFormat="1" ht="19" customHeight="1" spans="1:8">
      <c r="A4" s="35"/>
      <c r="B4" s="35"/>
      <c r="C4" s="35"/>
      <c r="D4" s="35"/>
      <c r="E4" s="35"/>
      <c r="F4" s="35"/>
      <c r="G4" s="36"/>
      <c r="H4" s="37"/>
    </row>
    <row r="5" s="9" customFormat="1" ht="19" customHeight="1" spans="1:8">
      <c r="A5" s="35"/>
      <c r="B5" s="35"/>
      <c r="C5" s="35"/>
      <c r="D5" s="35"/>
      <c r="E5" s="35"/>
      <c r="F5" s="35"/>
      <c r="G5" s="36"/>
      <c r="H5" s="37"/>
    </row>
    <row r="6" s="9" customFormat="1" ht="19" customHeight="1" spans="1:8">
      <c r="A6" s="35"/>
      <c r="B6" s="35"/>
      <c r="C6" s="35"/>
      <c r="D6" s="35"/>
      <c r="E6" s="35"/>
      <c r="F6" s="35"/>
      <c r="G6" s="36"/>
      <c r="H6" s="37"/>
    </row>
    <row r="7" s="9" customFormat="1" ht="19" customHeight="1" spans="1:8">
      <c r="A7" s="35"/>
      <c r="B7" s="35"/>
      <c r="C7" s="35"/>
      <c r="D7" s="35"/>
      <c r="E7" s="35"/>
      <c r="F7" s="35"/>
      <c r="G7" s="36"/>
      <c r="H7" s="37"/>
    </row>
    <row r="8" s="9" customFormat="1" ht="19" customHeight="1" spans="1:8">
      <c r="A8" s="35"/>
      <c r="B8" s="35"/>
      <c r="C8" s="35"/>
      <c r="D8" s="35"/>
      <c r="E8" s="35"/>
      <c r="F8" s="35"/>
      <c r="G8" s="36"/>
      <c r="H8" s="37"/>
    </row>
    <row r="9" s="9" customFormat="1" ht="19" customHeight="1" spans="1:8">
      <c r="A9" s="35"/>
      <c r="B9" s="35"/>
      <c r="C9" s="35"/>
      <c r="D9" s="35"/>
      <c r="E9" s="35"/>
      <c r="F9" s="35"/>
      <c r="G9" s="36"/>
      <c r="H9" s="37"/>
    </row>
    <row r="10" s="9" customFormat="1" ht="19" customHeight="1" spans="1:8">
      <c r="A10" s="38"/>
      <c r="B10" s="38"/>
      <c r="C10" s="38"/>
      <c r="D10" s="38"/>
      <c r="E10" s="38"/>
      <c r="F10" s="38"/>
      <c r="G10" s="39"/>
      <c r="H10" s="40"/>
    </row>
    <row r="12" s="9" customFormat="1" spans="1:1">
      <c r="A12" s="30" t="s">
        <v>417</v>
      </c>
    </row>
  </sheetData>
  <mergeCells count="4">
    <mergeCell ref="A1:H1"/>
    <mergeCell ref="A2:C2"/>
    <mergeCell ref="D2:E2"/>
    <mergeCell ref="F2:H2"/>
  </mergeCells>
  <pageMargins left="0.75" right="0.75" top="1" bottom="1" header="0.5" footer="0.5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1"/>
  <sheetViews>
    <sheetView workbookViewId="0">
      <selection activeCell="B3" sqref="A$1:C$1048576"/>
    </sheetView>
  </sheetViews>
  <sheetFormatPr defaultColWidth="9.95833333333333" defaultRowHeight="14.25" outlineLevelCol="4"/>
  <cols>
    <col min="1" max="1" width="36.0916666666667" style="9" customWidth="1"/>
    <col min="2" max="3" width="21.375" style="9" customWidth="1"/>
    <col min="4" max="16384" width="9.95833333333333" style="9"/>
  </cols>
  <sheetData>
    <row r="1" s="9" customFormat="1" ht="39" customHeight="1" spans="1:5">
      <c r="A1" s="21" t="s">
        <v>793</v>
      </c>
      <c r="B1" s="21"/>
      <c r="C1" s="21"/>
      <c r="D1" s="22"/>
      <c r="E1" s="22"/>
    </row>
    <row r="2" s="9" customFormat="1" spans="1:5">
      <c r="A2" s="22"/>
      <c r="B2" s="23" t="s">
        <v>25</v>
      </c>
      <c r="C2" s="23"/>
      <c r="D2" s="22"/>
      <c r="E2" s="22"/>
    </row>
    <row r="3" s="9" customFormat="1" ht="30" customHeight="1" spans="1:5">
      <c r="A3" s="24" t="s">
        <v>794</v>
      </c>
      <c r="B3" s="24" t="s">
        <v>795</v>
      </c>
      <c r="C3" s="24" t="s">
        <v>796</v>
      </c>
      <c r="D3" s="22"/>
      <c r="E3" s="22"/>
    </row>
    <row r="4" s="9" customFormat="1" spans="1:5">
      <c r="A4" s="25" t="s">
        <v>797</v>
      </c>
      <c r="B4" s="26"/>
      <c r="C4" s="26"/>
      <c r="D4" s="22"/>
      <c r="E4" s="22"/>
    </row>
    <row r="5" s="9" customFormat="1" spans="1:5">
      <c r="A5" s="25" t="s">
        <v>798</v>
      </c>
      <c r="B5" s="27"/>
      <c r="C5" s="27"/>
      <c r="D5" s="22"/>
      <c r="E5" s="22"/>
    </row>
    <row r="6" s="9" customFormat="1" spans="1:5">
      <c r="A6" s="25" t="s">
        <v>755</v>
      </c>
      <c r="B6" s="26"/>
      <c r="C6" s="26"/>
      <c r="D6" s="22"/>
      <c r="E6" s="22"/>
    </row>
    <row r="7" s="9" customFormat="1" spans="1:5">
      <c r="A7" s="25" t="s">
        <v>799</v>
      </c>
      <c r="B7" s="26"/>
      <c r="C7" s="26"/>
      <c r="D7" s="22"/>
      <c r="E7" s="22"/>
    </row>
    <row r="8" s="9" customFormat="1" spans="1:5">
      <c r="A8" s="25" t="s">
        <v>798</v>
      </c>
      <c r="B8" s="27"/>
      <c r="C8" s="27"/>
      <c r="D8" s="22"/>
      <c r="E8" s="22"/>
    </row>
    <row r="9" s="9" customFormat="1" spans="1:5">
      <c r="A9" s="25" t="s">
        <v>755</v>
      </c>
      <c r="B9" s="26"/>
      <c r="C9" s="26"/>
      <c r="D9" s="22"/>
      <c r="E9" s="22"/>
    </row>
    <row r="10" s="9" customFormat="1" spans="1:5">
      <c r="A10" s="25" t="s">
        <v>800</v>
      </c>
      <c r="B10" s="27"/>
      <c r="C10" s="27"/>
      <c r="D10" s="22"/>
      <c r="E10" s="22"/>
    </row>
    <row r="11" s="9" customFormat="1" spans="1:5">
      <c r="A11" s="25" t="s">
        <v>801</v>
      </c>
      <c r="B11" s="27"/>
      <c r="C11" s="27"/>
      <c r="D11" s="22"/>
      <c r="E11" s="22"/>
    </row>
    <row r="12" s="9" customFormat="1" spans="1:5">
      <c r="A12" s="25" t="s">
        <v>802</v>
      </c>
      <c r="B12" s="27"/>
      <c r="C12" s="27"/>
      <c r="D12" s="22"/>
      <c r="E12" s="22"/>
    </row>
    <row r="13" s="9" customFormat="1" spans="1:5">
      <c r="A13" s="25" t="s">
        <v>803</v>
      </c>
      <c r="B13" s="27"/>
      <c r="C13" s="27"/>
      <c r="D13" s="22"/>
      <c r="E13" s="22"/>
    </row>
    <row r="14" s="9" customFormat="1" spans="1:5">
      <c r="A14" s="25" t="s">
        <v>804</v>
      </c>
      <c r="B14" s="27"/>
      <c r="C14" s="27"/>
      <c r="D14" s="22"/>
      <c r="E14" s="22"/>
    </row>
    <row r="15" s="9" customFormat="1" spans="1:5">
      <c r="A15" s="25" t="s">
        <v>805</v>
      </c>
      <c r="B15" s="27"/>
      <c r="C15" s="27"/>
      <c r="D15" s="22"/>
      <c r="E15" s="22"/>
    </row>
    <row r="16" s="9" customFormat="1" spans="1:5">
      <c r="A16" s="25" t="s">
        <v>806</v>
      </c>
      <c r="B16" s="27"/>
      <c r="C16" s="27"/>
      <c r="D16" s="22"/>
      <c r="E16" s="22"/>
    </row>
    <row r="17" s="9" customFormat="1" spans="1:5">
      <c r="A17" s="25" t="s">
        <v>807</v>
      </c>
      <c r="B17" s="27"/>
      <c r="C17" s="27"/>
      <c r="D17" s="22"/>
      <c r="E17" s="22"/>
    </row>
    <row r="18" s="9" customFormat="1" spans="1:5">
      <c r="A18" s="25" t="s">
        <v>808</v>
      </c>
      <c r="B18" s="27"/>
      <c r="C18" s="27"/>
      <c r="D18" s="22"/>
      <c r="E18" s="22"/>
    </row>
    <row r="19" s="9" customFormat="1" spans="1:5">
      <c r="A19" s="25" t="s">
        <v>754</v>
      </c>
      <c r="B19" s="27"/>
      <c r="C19" s="27"/>
      <c r="D19" s="22"/>
      <c r="E19" s="22"/>
    </row>
    <row r="20" s="9" customFormat="1" spans="1:5">
      <c r="A20" s="25" t="s">
        <v>755</v>
      </c>
      <c r="B20" s="27"/>
      <c r="C20" s="27"/>
      <c r="D20" s="22"/>
      <c r="E20" s="22"/>
    </row>
    <row r="21" s="9" customFormat="1" spans="1:5">
      <c r="A21" s="25" t="s">
        <v>809</v>
      </c>
      <c r="B21" s="27"/>
      <c r="C21" s="27"/>
      <c r="D21" s="22"/>
      <c r="E21" s="22"/>
    </row>
    <row r="22" s="9" customFormat="1" spans="1:5">
      <c r="A22" s="25" t="s">
        <v>754</v>
      </c>
      <c r="B22" s="27"/>
      <c r="C22" s="27"/>
      <c r="D22" s="22"/>
      <c r="E22" s="22"/>
    </row>
    <row r="23" s="9" customFormat="1" spans="1:5">
      <c r="A23" s="25" t="s">
        <v>755</v>
      </c>
      <c r="B23" s="27"/>
      <c r="C23" s="27"/>
      <c r="D23" s="22"/>
      <c r="E23" s="22"/>
    </row>
    <row r="24" s="9" customFormat="1" spans="1:5">
      <c r="A24" s="25" t="s">
        <v>810</v>
      </c>
      <c r="B24" s="26"/>
      <c r="C24" s="26"/>
      <c r="D24" s="22"/>
      <c r="E24" s="22"/>
    </row>
    <row r="25" s="9" customFormat="1" spans="1:5">
      <c r="A25" s="25" t="s">
        <v>798</v>
      </c>
      <c r="B25" s="27"/>
      <c r="C25" s="27"/>
      <c r="D25" s="22"/>
      <c r="E25" s="22"/>
    </row>
    <row r="26" s="9" customFormat="1" spans="1:5">
      <c r="A26" s="25" t="s">
        <v>755</v>
      </c>
      <c r="B26" s="26"/>
      <c r="C26" s="26"/>
      <c r="D26" s="22"/>
      <c r="E26" s="22"/>
    </row>
    <row r="27" s="9" customFormat="1" spans="1:5">
      <c r="A27" s="25" t="s">
        <v>811</v>
      </c>
      <c r="B27" s="26"/>
      <c r="C27" s="26"/>
      <c r="D27" s="22"/>
      <c r="E27" s="22"/>
    </row>
    <row r="28" s="9" customFormat="1" spans="1:5">
      <c r="A28" s="25" t="s">
        <v>798</v>
      </c>
      <c r="B28" s="27"/>
      <c r="C28" s="27"/>
      <c r="D28" s="22"/>
      <c r="E28" s="22"/>
    </row>
    <row r="29" s="9" customFormat="1" spans="1:5">
      <c r="A29" s="28" t="s">
        <v>755</v>
      </c>
      <c r="B29" s="29"/>
      <c r="C29" s="29"/>
      <c r="D29" s="22"/>
      <c r="E29" s="22"/>
    </row>
    <row r="31" s="9" customFormat="1" spans="1:1">
      <c r="A31" s="30" t="s">
        <v>417</v>
      </c>
    </row>
  </sheetData>
  <mergeCells count="31">
    <mergeCell ref="A1:C1"/>
    <mergeCell ref="D1:E1"/>
    <mergeCell ref="B2:C2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0"/>
  <sheetViews>
    <sheetView workbookViewId="0">
      <selection activeCell="F11" sqref="F11"/>
    </sheetView>
  </sheetViews>
  <sheetFormatPr defaultColWidth="9.95833333333333" defaultRowHeight="30" customHeight="1" outlineLevelCol="1"/>
  <cols>
    <col min="1" max="1" width="43.8333333333333" style="9" customWidth="1"/>
    <col min="2" max="2" width="29.0333333333333" style="9" customWidth="1"/>
    <col min="3" max="16384" width="9.95833333333333" style="9"/>
  </cols>
  <sheetData>
    <row r="1" s="9" customFormat="1" customHeight="1" spans="1:2">
      <c r="A1" s="10" t="s">
        <v>812</v>
      </c>
      <c r="B1" s="10"/>
    </row>
    <row r="2" s="9" customFormat="1" customHeight="1" spans="1:2">
      <c r="A2" s="11"/>
      <c r="B2" s="12" t="s">
        <v>25</v>
      </c>
    </row>
    <row r="3" s="9" customFormat="1" customHeight="1" spans="1:2">
      <c r="A3" s="13" t="s">
        <v>813</v>
      </c>
      <c r="B3" s="14" t="s">
        <v>814</v>
      </c>
    </row>
    <row r="4" s="9" customFormat="1" customHeight="1" spans="1:2">
      <c r="A4" s="15" t="s">
        <v>815</v>
      </c>
      <c r="B4" s="16" t="s">
        <v>52</v>
      </c>
    </row>
    <row r="5" s="9" customFormat="1" customHeight="1" spans="1:2">
      <c r="A5" s="17" t="s">
        <v>816</v>
      </c>
      <c r="B5" s="18">
        <v>3019.984568</v>
      </c>
    </row>
    <row r="6" s="9" customFormat="1" customHeight="1" spans="1:2">
      <c r="A6" s="17" t="s">
        <v>817</v>
      </c>
      <c r="B6" s="18">
        <v>1311.842368</v>
      </c>
    </row>
    <row r="7" s="9" customFormat="1" customHeight="1" spans="1:2">
      <c r="A7" s="17" t="s">
        <v>818</v>
      </c>
      <c r="B7" s="18">
        <v>206.517916</v>
      </c>
    </row>
    <row r="8" s="9" customFormat="1" customHeight="1" spans="1:2">
      <c r="A8" s="17" t="s">
        <v>819</v>
      </c>
      <c r="B8" s="18">
        <v>1501.624284</v>
      </c>
    </row>
    <row r="9" s="9" customFormat="1" customHeight="1" spans="1:2">
      <c r="A9" s="17" t="s">
        <v>820</v>
      </c>
      <c r="B9" s="18">
        <v>3003.26664</v>
      </c>
    </row>
    <row r="10" s="9" customFormat="1" customHeight="1" spans="1:2">
      <c r="A10" s="19" t="s">
        <v>821</v>
      </c>
      <c r="B10" s="20">
        <v>2489.84664</v>
      </c>
    </row>
  </sheetData>
  <mergeCells count="1">
    <mergeCell ref="A1:B1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7"/>
  <sheetViews>
    <sheetView topLeftCell="A13" workbookViewId="0">
      <selection activeCell="G10" sqref="G10"/>
    </sheetView>
  </sheetViews>
  <sheetFormatPr defaultColWidth="9" defaultRowHeight="13.5" outlineLevelCol="2"/>
  <cols>
    <col min="1" max="1" width="31.9" style="1" customWidth="1"/>
    <col min="2" max="2" width="40.8833333333333" style="1" customWidth="1"/>
    <col min="3" max="3" width="24.125" style="1" customWidth="1"/>
    <col min="4" max="16384" width="9" style="1"/>
  </cols>
  <sheetData>
    <row r="1" s="1" customFormat="1" ht="58" customHeight="1" spans="2:2">
      <c r="B1" s="2" t="s">
        <v>822</v>
      </c>
    </row>
    <row r="2" s="1" customFormat="1" spans="1:3">
      <c r="A2" s="3"/>
      <c r="C2" s="4" t="s">
        <v>25</v>
      </c>
    </row>
    <row r="3" s="1" customFormat="1" ht="18" customHeight="1" spans="1:3">
      <c r="A3" s="5" t="s">
        <v>823</v>
      </c>
      <c r="B3" s="5" t="s">
        <v>824</v>
      </c>
      <c r="C3" s="5" t="s">
        <v>560</v>
      </c>
    </row>
    <row r="4" s="1" customFormat="1" ht="18" customHeight="1" spans="1:3">
      <c r="A4" s="5" t="s">
        <v>749</v>
      </c>
      <c r="B4" s="5"/>
      <c r="C4" s="6">
        <v>1501.624284</v>
      </c>
    </row>
    <row r="5" s="1" customFormat="1" ht="18" customHeight="1" spans="1:3">
      <c r="A5" s="7" t="s">
        <v>825</v>
      </c>
      <c r="B5" s="7" t="s">
        <v>826</v>
      </c>
      <c r="C5" s="6">
        <v>983.018224</v>
      </c>
    </row>
    <row r="6" s="1" customFormat="1" ht="18" customHeight="1" spans="1:3">
      <c r="A6" s="7"/>
      <c r="B6" s="8" t="s">
        <v>827</v>
      </c>
      <c r="C6" s="6"/>
    </row>
    <row r="7" s="1" customFormat="1" ht="18" customHeight="1" spans="1:3">
      <c r="A7" s="7"/>
      <c r="B7" s="8" t="s">
        <v>828</v>
      </c>
      <c r="C7" s="6"/>
    </row>
    <row r="8" s="1" customFormat="1" ht="18" customHeight="1" spans="1:3">
      <c r="A8" s="7"/>
      <c r="B8" s="8" t="s">
        <v>829</v>
      </c>
      <c r="C8" s="6"/>
    </row>
    <row r="9" s="1" customFormat="1" ht="18" customHeight="1" spans="1:3">
      <c r="A9" s="7"/>
      <c r="B9" s="8" t="s">
        <v>830</v>
      </c>
      <c r="C9" s="6"/>
    </row>
    <row r="10" s="1" customFormat="1" ht="18" customHeight="1" spans="1:3">
      <c r="A10" s="7"/>
      <c r="B10" s="8" t="s">
        <v>831</v>
      </c>
      <c r="C10" s="6"/>
    </row>
    <row r="11" s="1" customFormat="1" ht="18" customHeight="1" spans="1:3">
      <c r="A11" s="7"/>
      <c r="B11" s="8" t="s">
        <v>832</v>
      </c>
      <c r="C11" s="6">
        <v>983.018224</v>
      </c>
    </row>
    <row r="12" s="1" customFormat="1" ht="18" customHeight="1" spans="1:3">
      <c r="A12" s="7"/>
      <c r="B12" s="8" t="s">
        <v>833</v>
      </c>
      <c r="C12" s="6"/>
    </row>
    <row r="13" s="1" customFormat="1" ht="18" customHeight="1" spans="1:3">
      <c r="A13" s="7"/>
      <c r="B13" s="8" t="s">
        <v>834</v>
      </c>
      <c r="C13" s="6"/>
    </row>
    <row r="14" s="1" customFormat="1" ht="18" customHeight="1" spans="1:3">
      <c r="A14" s="7"/>
      <c r="B14" s="8" t="s">
        <v>835</v>
      </c>
      <c r="C14" s="6"/>
    </row>
    <row r="15" s="1" customFormat="1" ht="18" customHeight="1" spans="1:3">
      <c r="A15" s="7"/>
      <c r="B15" s="8" t="s">
        <v>836</v>
      </c>
      <c r="C15" s="6"/>
    </row>
    <row r="16" s="1" customFormat="1" ht="18" customHeight="1" spans="1:3">
      <c r="A16" s="7"/>
      <c r="B16" s="8" t="s">
        <v>837</v>
      </c>
      <c r="C16" s="6"/>
    </row>
    <row r="17" s="1" customFormat="1" ht="18" customHeight="1" spans="1:3">
      <c r="A17" s="7"/>
      <c r="B17" s="8" t="s">
        <v>838</v>
      </c>
      <c r="C17" s="6"/>
    </row>
    <row r="18" s="1" customFormat="1" ht="18" customHeight="1" spans="1:3">
      <c r="A18" s="7"/>
      <c r="B18" s="8" t="s">
        <v>839</v>
      </c>
      <c r="C18" s="6"/>
    </row>
    <row r="19" s="1" customFormat="1" ht="18" customHeight="1" spans="1:3">
      <c r="A19" s="7"/>
      <c r="B19" s="8" t="s">
        <v>840</v>
      </c>
      <c r="C19" s="6"/>
    </row>
    <row r="20" s="1" customFormat="1" ht="18" customHeight="1" spans="1:3">
      <c r="A20" s="7"/>
      <c r="B20" s="8" t="s">
        <v>841</v>
      </c>
      <c r="C20" s="6"/>
    </row>
    <row r="21" s="1" customFormat="1" ht="18" customHeight="1" spans="1:3">
      <c r="A21" s="7"/>
      <c r="B21" s="8" t="s">
        <v>842</v>
      </c>
      <c r="C21" s="6"/>
    </row>
    <row r="22" s="1" customFormat="1" ht="18" customHeight="1" spans="1:3">
      <c r="A22" s="7"/>
      <c r="B22" s="8" t="s">
        <v>843</v>
      </c>
      <c r="C22" s="6"/>
    </row>
    <row r="23" s="1" customFormat="1" ht="18" customHeight="1" spans="1:3">
      <c r="A23" s="7"/>
      <c r="B23" s="8" t="s">
        <v>844</v>
      </c>
      <c r="C23" s="6"/>
    </row>
    <row r="24" s="1" customFormat="1" ht="18" customHeight="1" spans="1:3">
      <c r="A24" s="7" t="s">
        <v>845</v>
      </c>
      <c r="B24" s="7" t="s">
        <v>826</v>
      </c>
      <c r="C24" s="6">
        <v>518.60606</v>
      </c>
    </row>
    <row r="25" s="1" customFormat="1" ht="18" customHeight="1" spans="1:3">
      <c r="A25" s="7"/>
      <c r="B25" s="8" t="s">
        <v>846</v>
      </c>
      <c r="C25" s="6"/>
    </row>
    <row r="26" s="1" customFormat="1" ht="18" customHeight="1" spans="1:3">
      <c r="A26" s="7"/>
      <c r="B26" s="8" t="s">
        <v>847</v>
      </c>
      <c r="C26" s="6"/>
    </row>
    <row r="27" s="1" customFormat="1" ht="18" customHeight="1" spans="1:3">
      <c r="A27" s="7"/>
      <c r="B27" s="8" t="s">
        <v>848</v>
      </c>
      <c r="C27" s="6"/>
    </row>
    <row r="28" s="1" customFormat="1" ht="18" customHeight="1" spans="1:3">
      <c r="A28" s="7"/>
      <c r="B28" s="8" t="s">
        <v>849</v>
      </c>
      <c r="C28" s="6"/>
    </row>
    <row r="29" s="1" customFormat="1" ht="18" customHeight="1" spans="1:3">
      <c r="A29" s="7"/>
      <c r="B29" s="8" t="s">
        <v>850</v>
      </c>
      <c r="C29" s="6"/>
    </row>
    <row r="30" s="1" customFormat="1" ht="18" customHeight="1" spans="1:3">
      <c r="A30" s="7"/>
      <c r="B30" s="8" t="s">
        <v>851</v>
      </c>
      <c r="C30" s="6"/>
    </row>
    <row r="31" s="1" customFormat="1" ht="18" customHeight="1" spans="1:3">
      <c r="A31" s="7"/>
      <c r="B31" s="8" t="s">
        <v>852</v>
      </c>
      <c r="C31" s="6"/>
    </row>
    <row r="32" s="1" customFormat="1" ht="18" customHeight="1" spans="1:3">
      <c r="A32" s="7"/>
      <c r="B32" s="8" t="s">
        <v>853</v>
      </c>
      <c r="C32" s="6"/>
    </row>
    <row r="33" s="1" customFormat="1" ht="18" customHeight="1" spans="1:3">
      <c r="A33" s="7"/>
      <c r="B33" s="8" t="s">
        <v>854</v>
      </c>
      <c r="C33" s="6"/>
    </row>
    <row r="34" s="1" customFormat="1" ht="18" customHeight="1" spans="1:3">
      <c r="A34" s="7"/>
      <c r="B34" s="8" t="s">
        <v>855</v>
      </c>
      <c r="C34" s="6"/>
    </row>
    <row r="35" s="1" customFormat="1" ht="18" customHeight="1" spans="1:3">
      <c r="A35" s="7"/>
      <c r="B35" s="8" t="s">
        <v>856</v>
      </c>
      <c r="C35" s="6">
        <v>518.60606</v>
      </c>
    </row>
    <row r="36" s="1" customFormat="1" ht="18" customHeight="1" spans="1:3">
      <c r="A36" s="7"/>
      <c r="B36" s="8" t="s">
        <v>857</v>
      </c>
      <c r="C36" s="6"/>
    </row>
    <row r="37" s="1" customFormat="1" spans="2:2">
      <c r="B37" s="3"/>
    </row>
  </sheetData>
  <mergeCells count="3">
    <mergeCell ref="A4:B4"/>
    <mergeCell ref="A5:A23"/>
    <mergeCell ref="A24:A36"/>
  </mergeCells>
  <pageMargins left="0.235416666666667" right="0.196527777777778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4"/>
  <sheetViews>
    <sheetView workbookViewId="0">
      <selection activeCell="F22" sqref="F22"/>
    </sheetView>
  </sheetViews>
  <sheetFormatPr defaultColWidth="9" defaultRowHeight="14.25"/>
  <cols>
    <col min="1" max="1" width="11.625" style="178" customWidth="1"/>
    <col min="2" max="2" width="20.625" style="130" customWidth="1"/>
    <col min="3" max="5" width="10.625" style="130" customWidth="1"/>
    <col min="6" max="7" width="11.625" style="151" customWidth="1"/>
    <col min="8" max="8" width="15" style="9" hidden="1" customWidth="1"/>
    <col min="9" max="10" width="12.625" style="9"/>
    <col min="11" max="16384" width="9" style="9"/>
  </cols>
  <sheetData>
    <row r="1" s="126" customFormat="1" ht="42.95" customHeight="1" spans="1:7">
      <c r="A1" s="10" t="s">
        <v>41</v>
      </c>
      <c r="B1" s="10"/>
      <c r="C1" s="10"/>
      <c r="D1" s="10"/>
      <c r="E1" s="10"/>
      <c r="F1" s="153"/>
      <c r="G1" s="153"/>
    </row>
    <row r="2" s="9" customFormat="1" ht="14" customHeight="1" spans="1:7">
      <c r="A2" s="178"/>
      <c r="B2" s="127"/>
      <c r="C2" s="127"/>
      <c r="D2" s="127"/>
      <c r="E2" s="127"/>
      <c r="F2" s="242" t="s">
        <v>25</v>
      </c>
      <c r="G2" s="242"/>
    </row>
    <row r="3" s="9" customFormat="1" ht="27" customHeight="1" spans="1:7">
      <c r="A3" s="131" t="s">
        <v>42</v>
      </c>
      <c r="B3" s="131"/>
      <c r="C3" s="131" t="s">
        <v>27</v>
      </c>
      <c r="D3" s="131" t="s">
        <v>28</v>
      </c>
      <c r="E3" s="131" t="s">
        <v>29</v>
      </c>
      <c r="F3" s="132" t="s">
        <v>30</v>
      </c>
      <c r="G3" s="132" t="s">
        <v>43</v>
      </c>
    </row>
    <row r="4" s="9" customFormat="1" spans="1:8">
      <c r="A4" s="134" t="s">
        <v>44</v>
      </c>
      <c r="B4" s="131" t="s">
        <v>26</v>
      </c>
      <c r="C4" s="131"/>
      <c r="D4" s="131"/>
      <c r="E4" s="135"/>
      <c r="F4" s="136"/>
      <c r="G4" s="136"/>
      <c r="H4" s="181" t="s">
        <v>45</v>
      </c>
    </row>
    <row r="5" s="146" customFormat="1" ht="27" customHeight="1" spans="1:8">
      <c r="A5" s="182" t="s">
        <v>46</v>
      </c>
      <c r="B5" s="182"/>
      <c r="C5" s="88">
        <f>SUM(C6:C21)</f>
        <v>28515</v>
      </c>
      <c r="D5" s="88">
        <f>SUM(D6:D21)</f>
        <v>28515</v>
      </c>
      <c r="E5" s="88">
        <f>SUM(E6:E20)</f>
        <v>58280.219401</v>
      </c>
      <c r="F5" s="243">
        <f>E5/D5</f>
        <v>2.04384427147116</v>
      </c>
      <c r="G5" s="243">
        <f>E5/H5</f>
        <v>0.984596864098662</v>
      </c>
      <c r="H5" s="88">
        <f>SUM(H6:H20)</f>
        <v>59191.961224</v>
      </c>
    </row>
    <row r="6" s="9" customFormat="1" ht="27" customHeight="1" spans="1:10">
      <c r="A6" s="184">
        <v>201</v>
      </c>
      <c r="B6" s="185" t="s">
        <v>47</v>
      </c>
      <c r="C6" s="168">
        <v>10786</v>
      </c>
      <c r="D6" s="168">
        <f>10786-115</f>
        <v>10671</v>
      </c>
      <c r="E6" s="168">
        <v>10077.71629</v>
      </c>
      <c r="F6" s="244">
        <f>E6/D6</f>
        <v>0.944402238777996</v>
      </c>
      <c r="G6" s="244">
        <f>E6/H6</f>
        <v>1.28047459816903</v>
      </c>
      <c r="H6" s="168">
        <v>7870.297704</v>
      </c>
      <c r="J6" s="146"/>
    </row>
    <row r="7" s="9" customFormat="1" ht="27" customHeight="1" spans="1:10">
      <c r="A7" s="184">
        <v>203</v>
      </c>
      <c r="B7" s="185" t="s">
        <v>48</v>
      </c>
      <c r="C7" s="168">
        <v>50</v>
      </c>
      <c r="D7" s="168">
        <v>50</v>
      </c>
      <c r="E7" s="168">
        <v>29.74984</v>
      </c>
      <c r="F7" s="244">
        <f t="shared" ref="F7:F16" si="0">E7/D7</f>
        <v>0.5949968</v>
      </c>
      <c r="G7" s="244">
        <f t="shared" ref="G7:G17" si="1">E7/H7</f>
        <v>1.41311280738338</v>
      </c>
      <c r="H7" s="168">
        <v>21.0527</v>
      </c>
      <c r="J7" s="146"/>
    </row>
    <row r="8" s="9" customFormat="1" ht="27" customHeight="1" spans="1:10">
      <c r="A8" s="184">
        <v>204</v>
      </c>
      <c r="B8" s="185" t="s">
        <v>49</v>
      </c>
      <c r="C8" s="168">
        <v>50</v>
      </c>
      <c r="D8" s="168">
        <v>50</v>
      </c>
      <c r="E8" s="168">
        <v>32.625</v>
      </c>
      <c r="F8" s="244">
        <f t="shared" si="0"/>
        <v>0.6525</v>
      </c>
      <c r="G8" s="244">
        <f t="shared" si="1"/>
        <v>1.01302257992399</v>
      </c>
      <c r="H8" s="168">
        <v>32.2056</v>
      </c>
      <c r="J8" s="146"/>
    </row>
    <row r="9" s="9" customFormat="1" ht="27" customHeight="1" spans="1:10">
      <c r="A9" s="184">
        <v>205</v>
      </c>
      <c r="B9" s="185" t="s">
        <v>50</v>
      </c>
      <c r="C9" s="168">
        <v>150</v>
      </c>
      <c r="D9" s="168">
        <v>150</v>
      </c>
      <c r="E9" s="168">
        <v>511.99</v>
      </c>
      <c r="F9" s="244">
        <f t="shared" si="0"/>
        <v>3.41326666666667</v>
      </c>
      <c r="G9" s="244">
        <f t="shared" si="1"/>
        <v>5.65110375275938</v>
      </c>
      <c r="H9" s="168">
        <v>90.6</v>
      </c>
      <c r="J9" s="146"/>
    </row>
    <row r="10" s="9" customFormat="1" ht="27" customHeight="1" spans="1:10">
      <c r="A10" s="184">
        <v>206</v>
      </c>
      <c r="B10" s="185" t="s">
        <v>51</v>
      </c>
      <c r="C10" s="168">
        <v>2</v>
      </c>
      <c r="D10" s="168">
        <v>2</v>
      </c>
      <c r="E10" s="168"/>
      <c r="F10" s="244">
        <f t="shared" si="0"/>
        <v>0</v>
      </c>
      <c r="G10" s="244" t="s">
        <v>52</v>
      </c>
      <c r="H10" s="168"/>
      <c r="J10" s="146"/>
    </row>
    <row r="11" s="9" customFormat="1" ht="27" customHeight="1" spans="1:10">
      <c r="A11" s="184">
        <v>207</v>
      </c>
      <c r="B11" s="185" t="s">
        <v>53</v>
      </c>
      <c r="C11" s="168">
        <v>662</v>
      </c>
      <c r="D11" s="168">
        <v>662</v>
      </c>
      <c r="E11" s="168">
        <v>624.618178</v>
      </c>
      <c r="F11" s="244">
        <f t="shared" si="0"/>
        <v>0.943531990936556</v>
      </c>
      <c r="G11" s="244">
        <f t="shared" si="1"/>
        <v>0.995219467142277</v>
      </c>
      <c r="H11" s="168">
        <v>627.618529</v>
      </c>
      <c r="J11" s="146"/>
    </row>
    <row r="12" s="9" customFormat="1" ht="27" customHeight="1" spans="1:10">
      <c r="A12" s="184">
        <v>208</v>
      </c>
      <c r="B12" s="185" t="s">
        <v>54</v>
      </c>
      <c r="C12" s="168">
        <v>2152</v>
      </c>
      <c r="D12" s="168">
        <v>2152</v>
      </c>
      <c r="E12" s="168">
        <v>4895.538537</v>
      </c>
      <c r="F12" s="244">
        <f t="shared" si="0"/>
        <v>2.27487850232342</v>
      </c>
      <c r="G12" s="244">
        <f t="shared" si="1"/>
        <v>1.40369172323815</v>
      </c>
      <c r="H12" s="168">
        <v>3487.616587</v>
      </c>
      <c r="J12" s="146"/>
    </row>
    <row r="13" s="9" customFormat="1" ht="27" customHeight="1" spans="1:10">
      <c r="A13" s="184">
        <v>210</v>
      </c>
      <c r="B13" s="185" t="s">
        <v>55</v>
      </c>
      <c r="C13" s="168">
        <v>4444</v>
      </c>
      <c r="D13" s="168">
        <v>4444</v>
      </c>
      <c r="E13" s="168">
        <v>6815.191831</v>
      </c>
      <c r="F13" s="244">
        <f t="shared" si="0"/>
        <v>1.53357151912691</v>
      </c>
      <c r="G13" s="244">
        <f t="shared" si="1"/>
        <v>0.618558211180717</v>
      </c>
      <c r="H13" s="168">
        <v>11017.866561</v>
      </c>
      <c r="J13" s="146"/>
    </row>
    <row r="14" s="9" customFormat="1" ht="27" customHeight="1" spans="1:10">
      <c r="A14" s="184">
        <v>211</v>
      </c>
      <c r="B14" s="185" t="s">
        <v>56</v>
      </c>
      <c r="C14" s="168">
        <v>319</v>
      </c>
      <c r="D14" s="168">
        <v>319</v>
      </c>
      <c r="E14" s="168">
        <v>844.24</v>
      </c>
      <c r="F14" s="244">
        <f t="shared" si="0"/>
        <v>2.64652037617555</v>
      </c>
      <c r="G14" s="244">
        <f t="shared" si="1"/>
        <v>0.998852356219164</v>
      </c>
      <c r="H14" s="168">
        <v>845.21</v>
      </c>
      <c r="J14" s="146"/>
    </row>
    <row r="15" s="9" customFormat="1" ht="27" customHeight="1" spans="1:10">
      <c r="A15" s="184">
        <v>212</v>
      </c>
      <c r="B15" s="185" t="s">
        <v>57</v>
      </c>
      <c r="C15" s="168">
        <v>5255</v>
      </c>
      <c r="D15" s="168">
        <f>5255-600</f>
        <v>4655</v>
      </c>
      <c r="E15" s="168">
        <v>7868.898495</v>
      </c>
      <c r="F15" s="244">
        <f t="shared" si="0"/>
        <v>1.6904185810956</v>
      </c>
      <c r="G15" s="244">
        <f t="shared" si="1"/>
        <v>0.576553023776221</v>
      </c>
      <c r="H15" s="168">
        <v>13648.178347</v>
      </c>
      <c r="J15" s="146"/>
    </row>
    <row r="16" s="9" customFormat="1" ht="27" customHeight="1" spans="1:10">
      <c r="A16" s="184">
        <v>213</v>
      </c>
      <c r="B16" s="185" t="s">
        <v>58</v>
      </c>
      <c r="C16" s="168">
        <v>3946</v>
      </c>
      <c r="D16" s="168">
        <f>3946+715</f>
        <v>4661</v>
      </c>
      <c r="E16" s="168">
        <v>24179.92769</v>
      </c>
      <c r="F16" s="244">
        <f t="shared" si="0"/>
        <v>5.18771244153615</v>
      </c>
      <c r="G16" s="244">
        <f t="shared" si="1"/>
        <v>1.12571997209709</v>
      </c>
      <c r="H16" s="168">
        <v>21479.522696</v>
      </c>
      <c r="J16" s="146"/>
    </row>
    <row r="17" s="9" customFormat="1" ht="27" customHeight="1" spans="1:10">
      <c r="A17" s="184">
        <v>214</v>
      </c>
      <c r="B17" s="185" t="s">
        <v>59</v>
      </c>
      <c r="C17" s="168"/>
      <c r="D17" s="168"/>
      <c r="E17" s="168">
        <v>300</v>
      </c>
      <c r="F17" s="244" t="s">
        <v>52</v>
      </c>
      <c r="G17" s="244">
        <f t="shared" si="1"/>
        <v>27.2727272727273</v>
      </c>
      <c r="H17" s="168">
        <v>11</v>
      </c>
      <c r="J17" s="146"/>
    </row>
    <row r="18" s="9" customFormat="1" ht="27" customHeight="1" spans="1:10">
      <c r="A18" s="184">
        <v>220</v>
      </c>
      <c r="B18" s="185" t="s">
        <v>60</v>
      </c>
      <c r="C18" s="168"/>
      <c r="D18" s="168"/>
      <c r="E18" s="168">
        <v>239.95834</v>
      </c>
      <c r="F18" s="244" t="s">
        <v>52</v>
      </c>
      <c r="G18" s="244" t="s">
        <v>52</v>
      </c>
      <c r="H18" s="168"/>
      <c r="J18" s="146"/>
    </row>
    <row r="19" s="9" customFormat="1" ht="27" customHeight="1" spans="1:10">
      <c r="A19" s="184">
        <v>221</v>
      </c>
      <c r="B19" s="185" t="s">
        <v>61</v>
      </c>
      <c r="C19" s="168"/>
      <c r="D19" s="168"/>
      <c r="E19" s="168">
        <v>1810.2052</v>
      </c>
      <c r="F19" s="244" t="s">
        <v>52</v>
      </c>
      <c r="G19" s="244">
        <f>E19/H19</f>
        <v>385.535578131323</v>
      </c>
      <c r="H19" s="168">
        <v>4.6953</v>
      </c>
      <c r="J19" s="146"/>
    </row>
    <row r="20" s="9" customFormat="1" ht="27" customHeight="1" spans="1:10">
      <c r="A20" s="184">
        <v>224</v>
      </c>
      <c r="B20" s="185" t="s">
        <v>62</v>
      </c>
      <c r="C20" s="168">
        <v>100</v>
      </c>
      <c r="D20" s="168">
        <v>100</v>
      </c>
      <c r="E20" s="168">
        <v>49.56</v>
      </c>
      <c r="F20" s="244">
        <f>E20/D20</f>
        <v>0.4956</v>
      </c>
      <c r="G20" s="244">
        <f>E20/H20</f>
        <v>0.883466554480438</v>
      </c>
      <c r="H20" s="168">
        <v>56.0972</v>
      </c>
      <c r="J20" s="146"/>
    </row>
    <row r="21" s="9" customFormat="1" ht="27" customHeight="1" spans="1:10">
      <c r="A21" s="184">
        <v>227</v>
      </c>
      <c r="B21" s="185" t="s">
        <v>63</v>
      </c>
      <c r="C21" s="168">
        <v>599</v>
      </c>
      <c r="D21" s="168">
        <v>599</v>
      </c>
      <c r="E21" s="168"/>
      <c r="F21" s="244">
        <f>E21/D21</f>
        <v>0</v>
      </c>
      <c r="G21" s="244" t="s">
        <v>52</v>
      </c>
      <c r="H21" s="168"/>
      <c r="J21" s="146"/>
    </row>
    <row r="22" s="146" customFormat="1" ht="27" customHeight="1" spans="1:8">
      <c r="A22" s="182" t="s">
        <v>64</v>
      </c>
      <c r="B22" s="182"/>
      <c r="C22" s="88">
        <v>2864</v>
      </c>
      <c r="D22" s="88">
        <v>2864</v>
      </c>
      <c r="E22" s="88">
        <v>5098.64</v>
      </c>
      <c r="F22" s="243">
        <f>E22/D22</f>
        <v>1.78025139664804</v>
      </c>
      <c r="G22" s="243">
        <f>E22/H22</f>
        <v>1.14219225547682</v>
      </c>
      <c r="H22" s="168">
        <v>4463.906996</v>
      </c>
    </row>
    <row r="23" s="146" customFormat="1" ht="27" customHeight="1" spans="1:8">
      <c r="A23" s="245" t="s">
        <v>65</v>
      </c>
      <c r="B23" s="245"/>
      <c r="C23" s="88">
        <f>C5+C22</f>
        <v>31379</v>
      </c>
      <c r="D23" s="88">
        <f>D5+D22</f>
        <v>31379</v>
      </c>
      <c r="E23" s="88">
        <f>E5+E22</f>
        <v>63378.859401</v>
      </c>
      <c r="F23" s="243">
        <f>E23/D23</f>
        <v>2.01978582494662</v>
      </c>
      <c r="G23" s="243">
        <f>E23/H23</f>
        <v>0.995648338059853</v>
      </c>
      <c r="H23" s="88">
        <f>H22+H5</f>
        <v>63655.86822</v>
      </c>
    </row>
    <row r="24" s="9" customFormat="1" spans="1:10">
      <c r="A24" s="178"/>
      <c r="B24" s="130"/>
      <c r="C24" s="130"/>
      <c r="D24" s="130"/>
      <c r="E24" s="130"/>
      <c r="F24" s="151"/>
      <c r="G24" s="151"/>
      <c r="J24" s="146"/>
    </row>
    <row r="25" s="9" customFormat="1" spans="1:7">
      <c r="A25" s="178"/>
      <c r="B25" s="130"/>
      <c r="C25" s="130"/>
      <c r="D25" s="130"/>
      <c r="E25" s="130"/>
      <c r="F25" s="151"/>
      <c r="G25" s="151"/>
    </row>
    <row r="26" s="9" customFormat="1" spans="1:7">
      <c r="A26" s="178"/>
      <c r="B26" s="130"/>
      <c r="C26" s="130"/>
      <c r="D26" s="130"/>
      <c r="E26" s="130"/>
      <c r="F26" s="151"/>
      <c r="G26" s="151"/>
    </row>
    <row r="27" s="9" customFormat="1" spans="1:7">
      <c r="A27" s="178"/>
      <c r="B27" s="130"/>
      <c r="C27" s="130"/>
      <c r="D27" s="130"/>
      <c r="E27" s="130"/>
      <c r="F27" s="151"/>
      <c r="G27" s="151"/>
    </row>
    <row r="28" s="9" customFormat="1" spans="1:7">
      <c r="A28" s="178"/>
      <c r="B28" s="130"/>
      <c r="C28" s="130"/>
      <c r="D28" s="130"/>
      <c r="E28" s="130"/>
      <c r="F28" s="151"/>
      <c r="G28" s="151"/>
    </row>
    <row r="29" s="9" customFormat="1" spans="1:7">
      <c r="A29" s="178"/>
      <c r="B29" s="130"/>
      <c r="C29" s="130"/>
      <c r="D29" s="130"/>
      <c r="E29" s="130"/>
      <c r="F29" s="151"/>
      <c r="G29" s="151"/>
    </row>
    <row r="30" s="9" customFormat="1" spans="1:7">
      <c r="A30" s="178"/>
      <c r="B30" s="130"/>
      <c r="C30" s="130"/>
      <c r="D30" s="130"/>
      <c r="E30" s="130"/>
      <c r="F30" s="151"/>
      <c r="G30" s="151"/>
    </row>
    <row r="31" s="9" customFormat="1" spans="1:7">
      <c r="A31" s="178"/>
      <c r="B31" s="130"/>
      <c r="C31" s="130"/>
      <c r="D31" s="130"/>
      <c r="E31" s="130"/>
      <c r="F31" s="151"/>
      <c r="G31" s="151"/>
    </row>
    <row r="32" s="9" customFormat="1" spans="6:7">
      <c r="F32" s="188"/>
      <c r="G32" s="188"/>
    </row>
    <row r="33" s="9" customFormat="1" spans="6:7">
      <c r="F33" s="188"/>
      <c r="G33" s="188"/>
    </row>
    <row r="34" s="9" customFormat="1" spans="6:7">
      <c r="F34" s="188"/>
      <c r="G34" s="188"/>
    </row>
    <row r="35" s="9" customFormat="1" spans="6:7">
      <c r="F35" s="188"/>
      <c r="G35" s="188"/>
    </row>
    <row r="36" s="9" customFormat="1" spans="6:7">
      <c r="F36" s="188"/>
      <c r="G36" s="188"/>
    </row>
    <row r="37" s="9" customFormat="1" spans="6:7">
      <c r="F37" s="188"/>
      <c r="G37" s="188"/>
    </row>
    <row r="38" s="9" customFormat="1" spans="6:7">
      <c r="F38" s="188"/>
      <c r="G38" s="188"/>
    </row>
    <row r="39" s="9" customFormat="1" spans="6:7">
      <c r="F39" s="188"/>
      <c r="G39" s="188"/>
    </row>
    <row r="40" s="9" customFormat="1" spans="6:7">
      <c r="F40" s="188"/>
      <c r="G40" s="188"/>
    </row>
    <row r="41" s="9" customFormat="1" spans="6:7">
      <c r="F41" s="188"/>
      <c r="G41" s="188"/>
    </row>
    <row r="42" s="9" customFormat="1" spans="6:7">
      <c r="F42" s="188"/>
      <c r="G42" s="188"/>
    </row>
    <row r="43" s="9" customFormat="1" spans="6:7">
      <c r="F43" s="188"/>
      <c r="G43" s="188"/>
    </row>
    <row r="44" s="9" customFormat="1" spans="6:7">
      <c r="F44" s="188"/>
      <c r="G44" s="188"/>
    </row>
  </sheetData>
  <mergeCells count="11">
    <mergeCell ref="A1:G1"/>
    <mergeCell ref="F2:G2"/>
    <mergeCell ref="A3:B3"/>
    <mergeCell ref="A5:B5"/>
    <mergeCell ref="A22:B22"/>
    <mergeCell ref="A23:B23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77"/>
  <sheetViews>
    <sheetView workbookViewId="0">
      <selection activeCell="I4" sqref="I4"/>
    </sheetView>
  </sheetViews>
  <sheetFormatPr defaultColWidth="9.95833333333333" defaultRowHeight="14.25" outlineLevelCol="7"/>
  <cols>
    <col min="1" max="1" width="9.375" style="213" customWidth="1"/>
    <col min="2" max="2" width="32.875" style="219" customWidth="1"/>
    <col min="3" max="5" width="11.75" style="220" customWidth="1"/>
    <col min="6" max="6" width="11.75" style="221" customWidth="1"/>
    <col min="7" max="7" width="11.75" style="222" customWidth="1"/>
    <col min="8" max="8" width="10.375" style="213" hidden="1" customWidth="1"/>
    <col min="9" max="250" width="9.95833333333333" style="213"/>
    <col min="251" max="16384" width="9.95833333333333" style="9"/>
  </cols>
  <sheetData>
    <row r="1" s="213" customFormat="1" ht="54" customHeight="1" spans="1:6">
      <c r="A1" s="223" t="s">
        <v>41</v>
      </c>
      <c r="F1" s="221"/>
    </row>
    <row r="2" s="213" customFormat="1" customHeight="1" spans="1:6">
      <c r="A2" s="224" t="s">
        <v>25</v>
      </c>
      <c r="F2" s="221"/>
    </row>
    <row r="3" s="214" customFormat="1" ht="18.75" customHeight="1" spans="1:7">
      <c r="A3" s="225" t="s">
        <v>42</v>
      </c>
      <c r="B3" s="225"/>
      <c r="C3" s="226" t="s">
        <v>27</v>
      </c>
      <c r="D3" s="227" t="s">
        <v>28</v>
      </c>
      <c r="E3" s="227" t="s">
        <v>29</v>
      </c>
      <c r="F3" s="228" t="s">
        <v>66</v>
      </c>
      <c r="G3" s="229" t="s">
        <v>43</v>
      </c>
    </row>
    <row r="4" s="214" customFormat="1" ht="32" customHeight="1" spans="1:7">
      <c r="A4" s="225" t="s">
        <v>44</v>
      </c>
      <c r="B4" s="225" t="s">
        <v>26</v>
      </c>
      <c r="C4" s="226"/>
      <c r="D4" s="230"/>
      <c r="E4" s="230"/>
      <c r="F4" s="231"/>
      <c r="G4" s="229"/>
    </row>
    <row r="5" s="215" customFormat="1" ht="36" customHeight="1" spans="1:8">
      <c r="A5" s="232" t="s">
        <v>67</v>
      </c>
      <c r="B5" s="233" t="s">
        <v>68</v>
      </c>
      <c r="C5" s="234">
        <f>C6+C36+C39+C53+C61+C96+C122+C125+C135+C169+C174+C33+C50+C177</f>
        <v>28515</v>
      </c>
      <c r="D5" s="234">
        <f>D6+D36+D39+D53+D61+D96+D122+D125+D135+D169+D174+D33+D50+D177</f>
        <v>28515</v>
      </c>
      <c r="E5" s="234">
        <f>E6+E36+E39+E53+E61+E96+E122+E125+E135+E169+E174+E33+E50+E177+E161+E166</f>
        <v>58280.219401</v>
      </c>
      <c r="F5" s="235">
        <f>E5/C5</f>
        <v>2.04384427147115</v>
      </c>
      <c r="G5" s="236">
        <f>E5/H5</f>
        <v>0.984596884458632</v>
      </c>
      <c r="H5" s="215">
        <v>59191.96</v>
      </c>
    </row>
    <row r="6" s="215" customFormat="1" ht="36" customHeight="1" spans="1:8">
      <c r="A6" s="232" t="s">
        <v>69</v>
      </c>
      <c r="B6" s="233" t="s">
        <v>70</v>
      </c>
      <c r="C6" s="234">
        <f>C7+C10+C14+C17+C26+C28+C31+C23+C19</f>
        <v>10786</v>
      </c>
      <c r="D6" s="234">
        <f>D7+D10+D14+D17+D26+D28+D31+D23+D19</f>
        <v>10671</v>
      </c>
      <c r="E6" s="234">
        <f>E7+E10+E14+E17+E26+E28+E31+E23+E19+E21</f>
        <v>10077.71629</v>
      </c>
      <c r="F6" s="235">
        <f t="shared" ref="F6:F37" si="0">E6/C6</f>
        <v>0.934333051177452</v>
      </c>
      <c r="G6" s="236">
        <f t="shared" ref="G6:G37" si="1">E6/H6</f>
        <v>1.28047259764863</v>
      </c>
      <c r="H6" s="215">
        <v>7870.31</v>
      </c>
    </row>
    <row r="7" s="215" customFormat="1" ht="36" customHeight="1" spans="1:8">
      <c r="A7" s="232" t="s">
        <v>71</v>
      </c>
      <c r="B7" s="233" t="s">
        <v>72</v>
      </c>
      <c r="C7" s="234">
        <f>SUM(C9:C9)</f>
        <v>6</v>
      </c>
      <c r="D7" s="234">
        <f>SUM(D9:D9)</f>
        <v>6</v>
      </c>
      <c r="E7" s="234">
        <f>SUM(E8:E9)</f>
        <v>106.617198</v>
      </c>
      <c r="F7" s="235">
        <f t="shared" si="0"/>
        <v>17.769533</v>
      </c>
      <c r="G7" s="236">
        <f t="shared" si="1"/>
        <v>19.1070247311828</v>
      </c>
      <c r="H7" s="215">
        <v>5.58</v>
      </c>
    </row>
    <row r="8" s="216" customFormat="1" ht="36" customHeight="1" spans="1:7">
      <c r="A8" s="237">
        <v>2010108</v>
      </c>
      <c r="B8" s="238" t="s">
        <v>73</v>
      </c>
      <c r="C8" s="239"/>
      <c r="D8" s="239"/>
      <c r="E8" s="239">
        <v>4.9</v>
      </c>
      <c r="F8" s="235" t="s">
        <v>52</v>
      </c>
      <c r="G8" s="235" t="s">
        <v>52</v>
      </c>
    </row>
    <row r="9" s="217" customFormat="1" ht="36" customHeight="1" spans="1:8">
      <c r="A9" s="237" t="s">
        <v>74</v>
      </c>
      <c r="B9" s="238" t="s">
        <v>75</v>
      </c>
      <c r="C9" s="239">
        <v>6</v>
      </c>
      <c r="D9" s="239">
        <v>6</v>
      </c>
      <c r="E9" s="239">
        <v>101.717198</v>
      </c>
      <c r="F9" s="235">
        <f t="shared" si="0"/>
        <v>16.9528663333333</v>
      </c>
      <c r="G9" s="236">
        <f t="shared" si="1"/>
        <v>18.2288885304659</v>
      </c>
      <c r="H9" s="217">
        <v>5.58</v>
      </c>
    </row>
    <row r="10" s="215" customFormat="1" ht="36" customHeight="1" spans="1:8">
      <c r="A10" s="232" t="s">
        <v>76</v>
      </c>
      <c r="B10" s="233" t="s">
        <v>77</v>
      </c>
      <c r="C10" s="234">
        <f>SUM(C11:C13)</f>
        <v>10367</v>
      </c>
      <c r="D10" s="234">
        <f>SUM(D11:D13)</f>
        <v>10252</v>
      </c>
      <c r="E10" s="234">
        <f>SUM(E11:E13)</f>
        <v>7058.805439</v>
      </c>
      <c r="F10" s="235">
        <f t="shared" si="0"/>
        <v>0.680891814314652</v>
      </c>
      <c r="G10" s="236">
        <f t="shared" si="1"/>
        <v>1.00017505161125</v>
      </c>
      <c r="H10" s="215">
        <v>7057.57</v>
      </c>
    </row>
    <row r="11" s="217" customFormat="1" ht="36" customHeight="1" spans="1:8">
      <c r="A11" s="237" t="s">
        <v>78</v>
      </c>
      <c r="B11" s="238" t="s">
        <v>79</v>
      </c>
      <c r="C11" s="239">
        <v>2800</v>
      </c>
      <c r="D11" s="239">
        <f>2800-115</f>
        <v>2685</v>
      </c>
      <c r="E11" s="239">
        <v>2550.736651</v>
      </c>
      <c r="F11" s="235">
        <f t="shared" si="0"/>
        <v>0.910977375357143</v>
      </c>
      <c r="G11" s="236">
        <f t="shared" si="1"/>
        <v>0.913433859987753</v>
      </c>
      <c r="H11" s="217">
        <v>2792.47</v>
      </c>
    </row>
    <row r="12" s="217" customFormat="1" ht="36" customHeight="1" spans="1:8">
      <c r="A12" s="237">
        <v>2010350</v>
      </c>
      <c r="B12" s="238" t="s">
        <v>80</v>
      </c>
      <c r="C12" s="239">
        <v>2800</v>
      </c>
      <c r="D12" s="239">
        <v>2800</v>
      </c>
      <c r="E12" s="239">
        <v>3119.133147</v>
      </c>
      <c r="F12" s="235">
        <f t="shared" si="0"/>
        <v>1.11397612392857</v>
      </c>
      <c r="G12" s="236">
        <f t="shared" si="1"/>
        <v>1.13990072323412</v>
      </c>
      <c r="H12" s="217">
        <v>2736.32</v>
      </c>
    </row>
    <row r="13" s="217" customFormat="1" ht="36" customHeight="1" spans="1:8">
      <c r="A13" s="237" t="s">
        <v>81</v>
      </c>
      <c r="B13" s="238" t="s">
        <v>82</v>
      </c>
      <c r="C13" s="239">
        <v>4767</v>
      </c>
      <c r="D13" s="239">
        <v>4767</v>
      </c>
      <c r="E13" s="239">
        <v>1388.935641</v>
      </c>
      <c r="F13" s="235">
        <f t="shared" si="0"/>
        <v>0.29136472435494</v>
      </c>
      <c r="G13" s="236">
        <f t="shared" si="1"/>
        <v>0.908525517733094</v>
      </c>
      <c r="H13" s="217">
        <v>1528.78</v>
      </c>
    </row>
    <row r="14" s="215" customFormat="1" ht="36" customHeight="1" spans="1:8">
      <c r="A14" s="232" t="s">
        <v>83</v>
      </c>
      <c r="B14" s="233" t="s">
        <v>84</v>
      </c>
      <c r="C14" s="234">
        <f>SUM(C16:C16)</f>
        <v>0</v>
      </c>
      <c r="D14" s="234">
        <f>SUM(D16:D16)</f>
        <v>0</v>
      </c>
      <c r="E14" s="234">
        <f>SUM(E15:E16)</f>
        <v>69.5743</v>
      </c>
      <c r="F14" s="235" t="s">
        <v>52</v>
      </c>
      <c r="G14" s="236">
        <f t="shared" si="1"/>
        <v>18.7531805929919</v>
      </c>
      <c r="H14" s="215">
        <v>3.71</v>
      </c>
    </row>
    <row r="15" s="216" customFormat="1" ht="36" customHeight="1" spans="1:7">
      <c r="A15" s="237">
        <v>2010507</v>
      </c>
      <c r="B15" s="238" t="s">
        <v>85</v>
      </c>
      <c r="C15" s="239"/>
      <c r="D15" s="239"/>
      <c r="E15" s="239">
        <v>66.375</v>
      </c>
      <c r="F15" s="235" t="s">
        <v>52</v>
      </c>
      <c r="G15" s="240" t="s">
        <v>52</v>
      </c>
    </row>
    <row r="16" s="217" customFormat="1" ht="36" customHeight="1" spans="1:8">
      <c r="A16" s="237">
        <v>2010508</v>
      </c>
      <c r="B16" s="238" t="s">
        <v>86</v>
      </c>
      <c r="C16" s="239"/>
      <c r="D16" s="239"/>
      <c r="E16" s="239">
        <v>3.1993</v>
      </c>
      <c r="F16" s="235" t="s">
        <v>52</v>
      </c>
      <c r="G16" s="240">
        <f t="shared" si="1"/>
        <v>0.862345013477089</v>
      </c>
      <c r="H16" s="217">
        <v>3.71</v>
      </c>
    </row>
    <row r="17" s="215" customFormat="1" ht="36" customHeight="1" spans="1:7">
      <c r="A17" s="232" t="s">
        <v>87</v>
      </c>
      <c r="B17" s="233" t="s">
        <v>88</v>
      </c>
      <c r="C17" s="234">
        <f>SUM(C18)</f>
        <v>0</v>
      </c>
      <c r="D17" s="234">
        <f>SUM(D18)</f>
        <v>0</v>
      </c>
      <c r="E17" s="234">
        <f>SUM(E18)</f>
        <v>0</v>
      </c>
      <c r="F17" s="235" t="s">
        <v>52</v>
      </c>
      <c r="G17" s="240" t="s">
        <v>52</v>
      </c>
    </row>
    <row r="18" s="217" customFormat="1" ht="36" customHeight="1" spans="1:7">
      <c r="A18" s="237" t="s">
        <v>89</v>
      </c>
      <c r="B18" s="238" t="s">
        <v>80</v>
      </c>
      <c r="C18" s="239"/>
      <c r="D18" s="239"/>
      <c r="E18" s="239"/>
      <c r="F18" s="235" t="s">
        <v>52</v>
      </c>
      <c r="G18" s="240" t="s">
        <v>52</v>
      </c>
    </row>
    <row r="19" s="217" customFormat="1" ht="36" customHeight="1" spans="1:8">
      <c r="A19" s="232">
        <v>20111</v>
      </c>
      <c r="B19" s="233" t="s">
        <v>90</v>
      </c>
      <c r="C19" s="234">
        <f>C20</f>
        <v>10</v>
      </c>
      <c r="D19" s="234">
        <f>D20</f>
        <v>10</v>
      </c>
      <c r="E19" s="234">
        <f>E20</f>
        <v>12.48816</v>
      </c>
      <c r="F19" s="235">
        <f t="shared" si="0"/>
        <v>1.248816</v>
      </c>
      <c r="G19" s="236">
        <f t="shared" si="1"/>
        <v>1.2665476673428</v>
      </c>
      <c r="H19" s="217">
        <v>9.86</v>
      </c>
    </row>
    <row r="20" s="217" customFormat="1" ht="36" customHeight="1" spans="1:8">
      <c r="A20" s="237">
        <v>2011199</v>
      </c>
      <c r="B20" s="238" t="s">
        <v>91</v>
      </c>
      <c r="C20" s="239">
        <v>10</v>
      </c>
      <c r="D20" s="239">
        <v>10</v>
      </c>
      <c r="E20" s="239">
        <v>12.48816</v>
      </c>
      <c r="F20" s="235">
        <f t="shared" si="0"/>
        <v>1.248816</v>
      </c>
      <c r="G20" s="236">
        <f t="shared" si="1"/>
        <v>1.2665476673428</v>
      </c>
      <c r="H20" s="217">
        <v>9.86</v>
      </c>
    </row>
    <row r="21" s="215" customFormat="1" ht="36" customHeight="1" spans="1:8">
      <c r="A21" s="232">
        <v>20123</v>
      </c>
      <c r="B21" s="233" t="s">
        <v>92</v>
      </c>
      <c r="C21" s="234">
        <f>C22</f>
        <v>0</v>
      </c>
      <c r="D21" s="234">
        <f>D22</f>
        <v>0</v>
      </c>
      <c r="E21" s="234">
        <f>E22</f>
        <v>0.08</v>
      </c>
      <c r="F21" s="235" t="s">
        <v>52</v>
      </c>
      <c r="G21" s="236">
        <f t="shared" si="1"/>
        <v>0.000320448628079311</v>
      </c>
      <c r="H21" s="215">
        <v>249.65</v>
      </c>
    </row>
    <row r="22" s="217" customFormat="1" ht="36" customHeight="1" spans="1:8">
      <c r="A22" s="237">
        <v>2012304</v>
      </c>
      <c r="B22" s="238" t="s">
        <v>93</v>
      </c>
      <c r="C22" s="239"/>
      <c r="D22" s="239"/>
      <c r="E22" s="239">
        <v>0.08</v>
      </c>
      <c r="F22" s="235" t="s">
        <v>52</v>
      </c>
      <c r="G22" s="236">
        <f t="shared" si="1"/>
        <v>0.000320448628079311</v>
      </c>
      <c r="H22" s="217">
        <v>249.65</v>
      </c>
    </row>
    <row r="23" s="217" customFormat="1" ht="36" customHeight="1" spans="1:8">
      <c r="A23" s="232">
        <v>20129</v>
      </c>
      <c r="B23" s="233" t="s">
        <v>94</v>
      </c>
      <c r="C23" s="234">
        <f>C25</f>
        <v>6</v>
      </c>
      <c r="D23" s="234">
        <f>D25</f>
        <v>6</v>
      </c>
      <c r="E23" s="234">
        <f>E25+E24</f>
        <v>39.02951</v>
      </c>
      <c r="F23" s="235">
        <f t="shared" si="0"/>
        <v>6.50491833333333</v>
      </c>
      <c r="G23" s="236">
        <f t="shared" si="1"/>
        <v>5.98612116564417</v>
      </c>
      <c r="H23" s="217">
        <v>6.52</v>
      </c>
    </row>
    <row r="24" s="216" customFormat="1" ht="36" customHeight="1" spans="1:7">
      <c r="A24" s="237">
        <v>2012906</v>
      </c>
      <c r="B24" s="238" t="s">
        <v>95</v>
      </c>
      <c r="C24" s="239"/>
      <c r="D24" s="239"/>
      <c r="E24" s="239">
        <v>18.9548</v>
      </c>
      <c r="F24" s="235" t="s">
        <v>52</v>
      </c>
      <c r="G24" s="240" t="s">
        <v>52</v>
      </c>
    </row>
    <row r="25" s="217" customFormat="1" ht="36" customHeight="1" spans="1:8">
      <c r="A25" s="237">
        <v>2012999</v>
      </c>
      <c r="B25" s="238" t="s">
        <v>96</v>
      </c>
      <c r="C25" s="239">
        <v>6</v>
      </c>
      <c r="D25" s="239">
        <v>6</v>
      </c>
      <c r="E25" s="239">
        <v>20.07471</v>
      </c>
      <c r="F25" s="235">
        <f t="shared" si="0"/>
        <v>3.345785</v>
      </c>
      <c r="G25" s="236">
        <f t="shared" si="1"/>
        <v>3.07894325153374</v>
      </c>
      <c r="H25" s="217">
        <v>6.52</v>
      </c>
    </row>
    <row r="26" s="215" customFormat="1" ht="36" customHeight="1" spans="1:7">
      <c r="A26" s="232">
        <v>20131</v>
      </c>
      <c r="B26" s="233" t="s">
        <v>97</v>
      </c>
      <c r="C26" s="234">
        <f>SUM(C27)</f>
        <v>0</v>
      </c>
      <c r="D26" s="234">
        <f>SUM(D27)</f>
        <v>0</v>
      </c>
      <c r="E26" s="234">
        <f>SUM(E27)</f>
        <v>0</v>
      </c>
      <c r="F26" s="235" t="s">
        <v>52</v>
      </c>
      <c r="G26" s="240" t="s">
        <v>52</v>
      </c>
    </row>
    <row r="27" s="217" customFormat="1" ht="36" customHeight="1" spans="1:7">
      <c r="A27" s="237" t="s">
        <v>98</v>
      </c>
      <c r="B27" s="238" t="s">
        <v>79</v>
      </c>
      <c r="C27" s="239"/>
      <c r="D27" s="239"/>
      <c r="E27" s="239"/>
      <c r="F27" s="235" t="s">
        <v>52</v>
      </c>
      <c r="G27" s="240" t="s">
        <v>52</v>
      </c>
    </row>
    <row r="28" s="215" customFormat="1" ht="36" customHeight="1" spans="1:8">
      <c r="A28" s="232" t="s">
        <v>99</v>
      </c>
      <c r="B28" s="233" t="s">
        <v>100</v>
      </c>
      <c r="C28" s="234">
        <f>SUM(C29:C30)</f>
        <v>397</v>
      </c>
      <c r="D28" s="234">
        <f>SUM(D29:D30)</f>
        <v>397</v>
      </c>
      <c r="E28" s="234">
        <f>SUM(E29:E30)</f>
        <v>2652.427783</v>
      </c>
      <c r="F28" s="235">
        <f t="shared" si="0"/>
        <v>6.68117829471033</v>
      </c>
      <c r="G28" s="236">
        <f t="shared" si="1"/>
        <v>5.60814399314953</v>
      </c>
      <c r="H28" s="215">
        <v>472.96</v>
      </c>
    </row>
    <row r="29" s="217" customFormat="1" ht="36" customHeight="1" spans="1:8">
      <c r="A29" s="237" t="s">
        <v>101</v>
      </c>
      <c r="B29" s="238" t="s">
        <v>102</v>
      </c>
      <c r="C29" s="239">
        <v>320</v>
      </c>
      <c r="D29" s="239">
        <v>320</v>
      </c>
      <c r="E29" s="239">
        <v>2652.427783</v>
      </c>
      <c r="F29" s="235">
        <f t="shared" si="0"/>
        <v>8.288836821875</v>
      </c>
      <c r="G29" s="236">
        <f t="shared" si="1"/>
        <v>6.69433088435717</v>
      </c>
      <c r="H29" s="217">
        <v>396.22</v>
      </c>
    </row>
    <row r="30" s="217" customFormat="1" ht="36" customHeight="1" spans="1:8">
      <c r="A30" s="237" t="s">
        <v>103</v>
      </c>
      <c r="B30" s="238" t="s">
        <v>80</v>
      </c>
      <c r="C30" s="239">
        <v>77</v>
      </c>
      <c r="D30" s="239">
        <v>77</v>
      </c>
      <c r="E30" s="239"/>
      <c r="F30" s="235">
        <f t="shared" si="0"/>
        <v>0</v>
      </c>
      <c r="G30" s="236">
        <f t="shared" si="1"/>
        <v>0</v>
      </c>
      <c r="H30" s="217">
        <v>76.74</v>
      </c>
    </row>
    <row r="31" s="215" customFormat="1" ht="36" customHeight="1" spans="1:8">
      <c r="A31" s="232" t="s">
        <v>104</v>
      </c>
      <c r="B31" s="233" t="s">
        <v>105</v>
      </c>
      <c r="C31" s="234">
        <f>SUM(C32)</f>
        <v>0</v>
      </c>
      <c r="D31" s="234">
        <f>SUM(D32)</f>
        <v>0</v>
      </c>
      <c r="E31" s="234">
        <f>SUM(E32)</f>
        <v>138.6939</v>
      </c>
      <c r="F31" s="235" t="s">
        <v>52</v>
      </c>
      <c r="G31" s="236">
        <f t="shared" si="1"/>
        <v>2.15162736580825</v>
      </c>
      <c r="H31" s="215">
        <v>64.46</v>
      </c>
    </row>
    <row r="32" s="217" customFormat="1" ht="36" customHeight="1" spans="1:8">
      <c r="A32" s="237" t="s">
        <v>106</v>
      </c>
      <c r="B32" s="238" t="s">
        <v>102</v>
      </c>
      <c r="C32" s="239"/>
      <c r="D32" s="239"/>
      <c r="E32" s="239">
        <v>138.6939</v>
      </c>
      <c r="F32" s="235" t="s">
        <v>52</v>
      </c>
      <c r="G32" s="236">
        <f t="shared" si="1"/>
        <v>2.15162736580825</v>
      </c>
      <c r="H32" s="217">
        <v>64.46</v>
      </c>
    </row>
    <row r="33" s="215" customFormat="1" ht="36" customHeight="1" spans="1:8">
      <c r="A33" s="232">
        <v>203</v>
      </c>
      <c r="B33" s="233" t="s">
        <v>107</v>
      </c>
      <c r="C33" s="234">
        <f t="shared" ref="C33:C37" si="2">C34</f>
        <v>50</v>
      </c>
      <c r="D33" s="234">
        <f t="shared" ref="D33:D37" si="3">D34</f>
        <v>50</v>
      </c>
      <c r="E33" s="234">
        <f>E34</f>
        <v>29.74984</v>
      </c>
      <c r="F33" s="235">
        <f t="shared" si="0"/>
        <v>0.5949968</v>
      </c>
      <c r="G33" s="236">
        <f t="shared" si="1"/>
        <v>1.41329406175772</v>
      </c>
      <c r="H33" s="215">
        <v>21.05</v>
      </c>
    </row>
    <row r="34" s="215" customFormat="1" ht="36" customHeight="1" spans="1:8">
      <c r="A34" s="232">
        <v>20306</v>
      </c>
      <c r="B34" s="233" t="s">
        <v>108</v>
      </c>
      <c r="C34" s="234">
        <f t="shared" si="2"/>
        <v>50</v>
      </c>
      <c r="D34" s="234">
        <f t="shared" si="3"/>
        <v>50</v>
      </c>
      <c r="E34" s="234">
        <f>E35</f>
        <v>29.74984</v>
      </c>
      <c r="F34" s="235">
        <f t="shared" si="0"/>
        <v>0.5949968</v>
      </c>
      <c r="G34" s="236">
        <f t="shared" si="1"/>
        <v>1.41329406175772</v>
      </c>
      <c r="H34" s="215">
        <v>21.05</v>
      </c>
    </row>
    <row r="35" s="217" customFormat="1" ht="36" customHeight="1" spans="1:8">
      <c r="A35" s="237">
        <v>2030601</v>
      </c>
      <c r="B35" s="238" t="s">
        <v>109</v>
      </c>
      <c r="C35" s="239">
        <v>50</v>
      </c>
      <c r="D35" s="239">
        <v>50</v>
      </c>
      <c r="E35" s="239">
        <v>29.74984</v>
      </c>
      <c r="F35" s="235">
        <f t="shared" si="0"/>
        <v>0.5949968</v>
      </c>
      <c r="G35" s="236">
        <f t="shared" si="1"/>
        <v>1.41329406175772</v>
      </c>
      <c r="H35" s="217">
        <v>21.05</v>
      </c>
    </row>
    <row r="36" s="215" customFormat="1" ht="36" customHeight="1" spans="1:8">
      <c r="A36" s="232" t="s">
        <v>110</v>
      </c>
      <c r="B36" s="233" t="s">
        <v>111</v>
      </c>
      <c r="C36" s="234">
        <f t="shared" si="2"/>
        <v>50</v>
      </c>
      <c r="D36" s="234">
        <f t="shared" si="3"/>
        <v>50</v>
      </c>
      <c r="E36" s="234">
        <f>E37</f>
        <v>32.625</v>
      </c>
      <c r="F36" s="235">
        <f t="shared" si="0"/>
        <v>0.6525</v>
      </c>
      <c r="G36" s="236">
        <f t="shared" si="1"/>
        <v>1.01288419745421</v>
      </c>
      <c r="H36" s="215">
        <v>32.21</v>
      </c>
    </row>
    <row r="37" s="215" customFormat="1" ht="36" customHeight="1" spans="1:8">
      <c r="A37" s="232" t="s">
        <v>112</v>
      </c>
      <c r="B37" s="233" t="s">
        <v>113</v>
      </c>
      <c r="C37" s="234">
        <f t="shared" si="2"/>
        <v>50</v>
      </c>
      <c r="D37" s="234">
        <f t="shared" si="3"/>
        <v>50</v>
      </c>
      <c r="E37" s="234">
        <f>E38</f>
        <v>32.625</v>
      </c>
      <c r="F37" s="235">
        <f t="shared" si="0"/>
        <v>0.6525</v>
      </c>
      <c r="G37" s="236">
        <f t="shared" si="1"/>
        <v>1.01288419745421</v>
      </c>
      <c r="H37" s="215">
        <v>32.21</v>
      </c>
    </row>
    <row r="38" s="217" customFormat="1" ht="36" customHeight="1" spans="1:8">
      <c r="A38" s="237" t="s">
        <v>114</v>
      </c>
      <c r="B38" s="238" t="s">
        <v>115</v>
      </c>
      <c r="C38" s="239">
        <v>50</v>
      </c>
      <c r="D38" s="239">
        <v>50</v>
      </c>
      <c r="E38" s="239">
        <v>32.625</v>
      </c>
      <c r="F38" s="235">
        <f t="shared" ref="F38:F70" si="4">E38/C38</f>
        <v>0.6525</v>
      </c>
      <c r="G38" s="236">
        <f t="shared" ref="G38:G69" si="5">E38/H38</f>
        <v>1.01288419745421</v>
      </c>
      <c r="H38" s="217">
        <v>32.21</v>
      </c>
    </row>
    <row r="39" s="215" customFormat="1" ht="36" customHeight="1" spans="1:8">
      <c r="A39" s="232" t="s">
        <v>116</v>
      </c>
      <c r="B39" s="233" t="s">
        <v>117</v>
      </c>
      <c r="C39" s="234">
        <f>C40+C44+C46+C48</f>
        <v>150</v>
      </c>
      <c r="D39" s="234">
        <f>D40+D44+D46+D48</f>
        <v>150</v>
      </c>
      <c r="E39" s="234">
        <f>E40+E44+E46+E48</f>
        <v>511.99</v>
      </c>
      <c r="F39" s="235">
        <f t="shared" si="4"/>
        <v>3.41326666666667</v>
      </c>
      <c r="G39" s="236">
        <f t="shared" si="5"/>
        <v>5.65110375275938</v>
      </c>
      <c r="H39" s="215">
        <v>90.6</v>
      </c>
    </row>
    <row r="40" s="215" customFormat="1" ht="36" customHeight="1" spans="1:7">
      <c r="A40" s="232" t="s">
        <v>118</v>
      </c>
      <c r="B40" s="233" t="s">
        <v>119</v>
      </c>
      <c r="C40" s="234">
        <f>SUM(C41:C43)</f>
        <v>0</v>
      </c>
      <c r="D40" s="234">
        <f>SUM(D41:D43)</f>
        <v>0</v>
      </c>
      <c r="E40" s="234">
        <f>SUM(E41:E43)</f>
        <v>439</v>
      </c>
      <c r="F40" s="235" t="s">
        <v>52</v>
      </c>
      <c r="G40" s="240" t="s">
        <v>52</v>
      </c>
    </row>
    <row r="41" s="217" customFormat="1" ht="36" customHeight="1" spans="1:7">
      <c r="A41" s="237" t="s">
        <v>120</v>
      </c>
      <c r="B41" s="238" t="s">
        <v>121</v>
      </c>
      <c r="C41" s="239"/>
      <c r="D41" s="239"/>
      <c r="E41" s="239">
        <v>439</v>
      </c>
      <c r="F41" s="235" t="s">
        <v>52</v>
      </c>
      <c r="G41" s="240" t="s">
        <v>52</v>
      </c>
    </row>
    <row r="42" s="217" customFormat="1" ht="36" customHeight="1" spans="1:7">
      <c r="A42" s="237" t="s">
        <v>122</v>
      </c>
      <c r="B42" s="238" t="s">
        <v>123</v>
      </c>
      <c r="C42" s="239"/>
      <c r="D42" s="239"/>
      <c r="E42" s="239"/>
      <c r="F42" s="235" t="s">
        <v>52</v>
      </c>
      <c r="G42" s="240" t="s">
        <v>52</v>
      </c>
    </row>
    <row r="43" s="217" customFormat="1" ht="36" customHeight="1" spans="1:7">
      <c r="A43" s="237" t="s">
        <v>124</v>
      </c>
      <c r="B43" s="238" t="s">
        <v>125</v>
      </c>
      <c r="C43" s="239"/>
      <c r="D43" s="239"/>
      <c r="E43" s="239"/>
      <c r="F43" s="235" t="s">
        <v>52</v>
      </c>
      <c r="G43" s="240" t="s">
        <v>52</v>
      </c>
    </row>
    <row r="44" s="215" customFormat="1" ht="36" customHeight="1" spans="1:7">
      <c r="A44" s="232" t="s">
        <v>126</v>
      </c>
      <c r="B44" s="233" t="s">
        <v>127</v>
      </c>
      <c r="C44" s="234">
        <f t="shared" ref="C44:C48" si="6">C45</f>
        <v>0</v>
      </c>
      <c r="D44" s="234">
        <f t="shared" ref="D44:D48" si="7">D45</f>
        <v>0</v>
      </c>
      <c r="E44" s="234">
        <f>E45</f>
        <v>0</v>
      </c>
      <c r="F44" s="235" t="s">
        <v>52</v>
      </c>
      <c r="G44" s="240" t="s">
        <v>52</v>
      </c>
    </row>
    <row r="45" s="217" customFormat="1" ht="36" customHeight="1" spans="1:7">
      <c r="A45" s="237" t="s">
        <v>128</v>
      </c>
      <c r="B45" s="238" t="s">
        <v>129</v>
      </c>
      <c r="C45" s="239"/>
      <c r="D45" s="239"/>
      <c r="E45" s="239"/>
      <c r="F45" s="235" t="s">
        <v>52</v>
      </c>
      <c r="G45" s="240" t="s">
        <v>52</v>
      </c>
    </row>
    <row r="46" s="215" customFormat="1" ht="36" customHeight="1" spans="1:7">
      <c r="A46" s="232" t="s">
        <v>130</v>
      </c>
      <c r="B46" s="233" t="s">
        <v>131</v>
      </c>
      <c r="C46" s="234">
        <f t="shared" si="6"/>
        <v>0</v>
      </c>
      <c r="D46" s="234">
        <f t="shared" si="7"/>
        <v>0</v>
      </c>
      <c r="E46" s="234">
        <f>E47</f>
        <v>0</v>
      </c>
      <c r="F46" s="235" t="s">
        <v>52</v>
      </c>
      <c r="G46" s="240" t="s">
        <v>52</v>
      </c>
    </row>
    <row r="47" s="217" customFormat="1" ht="36" customHeight="1" spans="1:7">
      <c r="A47" s="237" t="s">
        <v>132</v>
      </c>
      <c r="B47" s="238" t="s">
        <v>133</v>
      </c>
      <c r="C47" s="239"/>
      <c r="D47" s="239"/>
      <c r="E47" s="239"/>
      <c r="F47" s="235" t="s">
        <v>52</v>
      </c>
      <c r="G47" s="240" t="s">
        <v>52</v>
      </c>
    </row>
    <row r="48" s="215" customFormat="1" ht="36" customHeight="1" spans="1:8">
      <c r="A48" s="232" t="s">
        <v>134</v>
      </c>
      <c r="B48" s="233" t="s">
        <v>135</v>
      </c>
      <c r="C48" s="234">
        <f t="shared" si="6"/>
        <v>150</v>
      </c>
      <c r="D48" s="234">
        <f t="shared" si="7"/>
        <v>150</v>
      </c>
      <c r="E48" s="234">
        <f>E49</f>
        <v>72.99</v>
      </c>
      <c r="F48" s="235">
        <f t="shared" si="4"/>
        <v>0.4866</v>
      </c>
      <c r="G48" s="236">
        <f t="shared" si="5"/>
        <v>0.805629139072848</v>
      </c>
      <c r="H48" s="215">
        <v>90.6</v>
      </c>
    </row>
    <row r="49" s="217" customFormat="1" ht="36" customHeight="1" spans="1:8">
      <c r="A49" s="237" t="s">
        <v>136</v>
      </c>
      <c r="B49" s="238" t="s">
        <v>137</v>
      </c>
      <c r="C49" s="239">
        <v>150</v>
      </c>
      <c r="D49" s="239">
        <v>150</v>
      </c>
      <c r="E49" s="239">
        <v>72.99</v>
      </c>
      <c r="F49" s="235">
        <f t="shared" si="4"/>
        <v>0.4866</v>
      </c>
      <c r="G49" s="236">
        <f t="shared" si="5"/>
        <v>0.805629139072848</v>
      </c>
      <c r="H49" s="217">
        <v>90.6</v>
      </c>
    </row>
    <row r="50" s="215" customFormat="1" ht="36" customHeight="1" spans="1:7">
      <c r="A50" s="232" t="s">
        <v>138</v>
      </c>
      <c r="B50" s="233" t="s">
        <v>139</v>
      </c>
      <c r="C50" s="234">
        <f t="shared" ref="C50:C53" si="8">C51</f>
        <v>2</v>
      </c>
      <c r="D50" s="234">
        <f t="shared" ref="D50:D53" si="9">D51</f>
        <v>2</v>
      </c>
      <c r="E50" s="234">
        <f>E51</f>
        <v>0</v>
      </c>
      <c r="F50" s="235">
        <f t="shared" si="4"/>
        <v>0</v>
      </c>
      <c r="G50" s="240" t="s">
        <v>52</v>
      </c>
    </row>
    <row r="51" s="215" customFormat="1" ht="36" customHeight="1" spans="1:7">
      <c r="A51" s="232" t="s">
        <v>140</v>
      </c>
      <c r="B51" s="233" t="s">
        <v>141</v>
      </c>
      <c r="C51" s="241">
        <f t="shared" si="8"/>
        <v>2</v>
      </c>
      <c r="D51" s="241">
        <f t="shared" si="9"/>
        <v>2</v>
      </c>
      <c r="E51" s="241">
        <f>E52</f>
        <v>0</v>
      </c>
      <c r="F51" s="235">
        <f t="shared" si="4"/>
        <v>0</v>
      </c>
      <c r="G51" s="240" t="s">
        <v>52</v>
      </c>
    </row>
    <row r="52" s="217" customFormat="1" ht="36" customHeight="1" spans="1:7">
      <c r="A52" s="237" t="s">
        <v>142</v>
      </c>
      <c r="B52" s="238" t="s">
        <v>143</v>
      </c>
      <c r="C52" s="239">
        <v>2</v>
      </c>
      <c r="D52" s="239">
        <v>2</v>
      </c>
      <c r="E52" s="239"/>
      <c r="F52" s="235">
        <f t="shared" si="4"/>
        <v>0</v>
      </c>
      <c r="G52" s="240" t="s">
        <v>52</v>
      </c>
    </row>
    <row r="53" s="217" customFormat="1" ht="36" customHeight="1" spans="1:8">
      <c r="A53" s="232" t="s">
        <v>144</v>
      </c>
      <c r="B53" s="233" t="s">
        <v>145</v>
      </c>
      <c r="C53" s="234">
        <f t="shared" si="8"/>
        <v>662</v>
      </c>
      <c r="D53" s="234">
        <f t="shared" si="9"/>
        <v>662</v>
      </c>
      <c r="E53" s="234">
        <f>E54+E59</f>
        <v>624.618178</v>
      </c>
      <c r="F53" s="235">
        <f t="shared" si="4"/>
        <v>0.943531990936556</v>
      </c>
      <c r="G53" s="236">
        <f t="shared" si="5"/>
        <v>0.995232991826134</v>
      </c>
      <c r="H53" s="217">
        <v>627.61</v>
      </c>
    </row>
    <row r="54" s="215" customFormat="1" ht="36" customHeight="1" spans="1:8">
      <c r="A54" s="232" t="s">
        <v>146</v>
      </c>
      <c r="B54" s="233" t="s">
        <v>147</v>
      </c>
      <c r="C54" s="234">
        <f>SUM(C55:C58)</f>
        <v>662</v>
      </c>
      <c r="D54" s="234">
        <f>SUM(D55:D58)</f>
        <v>662</v>
      </c>
      <c r="E54" s="234">
        <f>SUM(E55:E58)</f>
        <v>621.618178</v>
      </c>
      <c r="F54" s="235">
        <f t="shared" si="4"/>
        <v>0.939000268882175</v>
      </c>
      <c r="G54" s="236">
        <f t="shared" si="5"/>
        <v>0.990452953267156</v>
      </c>
      <c r="H54" s="215">
        <v>627.61</v>
      </c>
    </row>
    <row r="55" s="217" customFormat="1" ht="36" customHeight="1" spans="1:8">
      <c r="A55" s="237">
        <v>2070104</v>
      </c>
      <c r="B55" s="238" t="s">
        <v>148</v>
      </c>
      <c r="C55" s="239">
        <v>30</v>
      </c>
      <c r="D55" s="239">
        <v>30</v>
      </c>
      <c r="E55" s="239"/>
      <c r="F55" s="235">
        <f t="shared" si="4"/>
        <v>0</v>
      </c>
      <c r="G55" s="236">
        <f t="shared" si="5"/>
        <v>0</v>
      </c>
      <c r="H55" s="217">
        <v>20.36</v>
      </c>
    </row>
    <row r="56" s="217" customFormat="1" ht="36" customHeight="1" spans="1:7">
      <c r="A56" s="237" t="s">
        <v>149</v>
      </c>
      <c r="B56" s="238" t="s">
        <v>150</v>
      </c>
      <c r="C56" s="239">
        <v>432</v>
      </c>
      <c r="D56" s="239">
        <v>432</v>
      </c>
      <c r="E56" s="239"/>
      <c r="F56" s="235">
        <f t="shared" si="4"/>
        <v>0</v>
      </c>
      <c r="G56" s="240" t="s">
        <v>52</v>
      </c>
    </row>
    <row r="57" s="217" customFormat="1" ht="36" customHeight="1" spans="1:8">
      <c r="A57" s="237">
        <v>2070113</v>
      </c>
      <c r="B57" s="238" t="s">
        <v>151</v>
      </c>
      <c r="C57" s="239">
        <v>20</v>
      </c>
      <c r="D57" s="239">
        <v>20</v>
      </c>
      <c r="E57" s="239">
        <v>95.5</v>
      </c>
      <c r="F57" s="235">
        <f t="shared" si="4"/>
        <v>4.775</v>
      </c>
      <c r="G57" s="236">
        <f t="shared" si="5"/>
        <v>6.47018970189702</v>
      </c>
      <c r="H57" s="217">
        <v>14.76</v>
      </c>
    </row>
    <row r="58" s="217" customFormat="1" ht="36" customHeight="1" spans="1:8">
      <c r="A58" s="237" t="s">
        <v>152</v>
      </c>
      <c r="B58" s="238" t="s">
        <v>153</v>
      </c>
      <c r="C58" s="239">
        <v>180</v>
      </c>
      <c r="D58" s="239">
        <v>180</v>
      </c>
      <c r="E58" s="239">
        <v>526.118178</v>
      </c>
      <c r="F58" s="235">
        <f t="shared" si="4"/>
        <v>2.92287876666667</v>
      </c>
      <c r="G58" s="236">
        <f t="shared" si="5"/>
        <v>0.88797815659336</v>
      </c>
      <c r="H58" s="217">
        <v>592.49</v>
      </c>
    </row>
    <row r="59" s="218" customFormat="1" ht="36" customHeight="1" spans="1:7">
      <c r="A59" s="232">
        <v>20702</v>
      </c>
      <c r="B59" s="233" t="s">
        <v>154</v>
      </c>
      <c r="C59" s="234"/>
      <c r="D59" s="234"/>
      <c r="E59" s="234">
        <f>E60</f>
        <v>3</v>
      </c>
      <c r="F59" s="235" t="s">
        <v>52</v>
      </c>
      <c r="G59" s="240" t="s">
        <v>52</v>
      </c>
    </row>
    <row r="60" s="216" customFormat="1" ht="36" customHeight="1" spans="1:7">
      <c r="A60" s="237">
        <v>2070204</v>
      </c>
      <c r="B60" s="238" t="s">
        <v>155</v>
      </c>
      <c r="C60" s="239"/>
      <c r="D60" s="239"/>
      <c r="E60" s="239">
        <v>3</v>
      </c>
      <c r="F60" s="235" t="s">
        <v>52</v>
      </c>
      <c r="G60" s="240" t="s">
        <v>52</v>
      </c>
    </row>
    <row r="61" s="215" customFormat="1" ht="36" customHeight="1" spans="1:8">
      <c r="A61" s="232" t="s">
        <v>156</v>
      </c>
      <c r="B61" s="233" t="s">
        <v>157</v>
      </c>
      <c r="C61" s="234">
        <f>C62+C65+C68+C75+C79+C86+C88+C92+C94</f>
        <v>2152</v>
      </c>
      <c r="D61" s="234">
        <f>D62+D65+D68+D75+D79+D86+D88+D92+D94</f>
        <v>2152</v>
      </c>
      <c r="E61" s="234">
        <f>E62+E65+E68+E75+E79+E86+E88+E92+E94</f>
        <v>4895.538537</v>
      </c>
      <c r="F61" s="235">
        <f t="shared" si="4"/>
        <v>2.27487850232342</v>
      </c>
      <c r="G61" s="236">
        <f t="shared" si="5"/>
        <v>1.40369839918569</v>
      </c>
      <c r="H61" s="215">
        <v>3487.6</v>
      </c>
    </row>
    <row r="62" s="215" customFormat="1" ht="36" customHeight="1" spans="1:8">
      <c r="A62" s="232" t="s">
        <v>158</v>
      </c>
      <c r="B62" s="233" t="s">
        <v>159</v>
      </c>
      <c r="C62" s="234">
        <f>SUM(C63:C64)</f>
        <v>48</v>
      </c>
      <c r="D62" s="234">
        <f>SUM(D63:D64)</f>
        <v>48</v>
      </c>
      <c r="E62" s="234">
        <f>SUM(E63:E64)</f>
        <v>45.43747</v>
      </c>
      <c r="F62" s="235">
        <f t="shared" si="4"/>
        <v>0.946613958333333</v>
      </c>
      <c r="G62" s="236">
        <f t="shared" si="5"/>
        <v>0.953166981329977</v>
      </c>
      <c r="H62" s="215">
        <v>47.67</v>
      </c>
    </row>
    <row r="63" s="217" customFormat="1" ht="36" customHeight="1" spans="1:7">
      <c r="A63" s="237">
        <v>2080109</v>
      </c>
      <c r="B63" s="238" t="s">
        <v>160</v>
      </c>
      <c r="C63" s="239"/>
      <c r="D63" s="239"/>
      <c r="E63" s="239"/>
      <c r="F63" s="235" t="s">
        <v>52</v>
      </c>
      <c r="G63" s="240" t="s">
        <v>52</v>
      </c>
    </row>
    <row r="64" s="217" customFormat="1" ht="36" customHeight="1" spans="1:8">
      <c r="A64" s="237" t="s">
        <v>161</v>
      </c>
      <c r="B64" s="238" t="s">
        <v>162</v>
      </c>
      <c r="C64" s="239">
        <v>48</v>
      </c>
      <c r="D64" s="239">
        <v>48</v>
      </c>
      <c r="E64" s="239">
        <v>45.43747</v>
      </c>
      <c r="F64" s="235">
        <f t="shared" si="4"/>
        <v>0.946613958333333</v>
      </c>
      <c r="G64" s="236">
        <f t="shared" si="5"/>
        <v>0.953166981329977</v>
      </c>
      <c r="H64" s="217">
        <v>47.67</v>
      </c>
    </row>
    <row r="65" s="215" customFormat="1" ht="36" customHeight="1" spans="1:8">
      <c r="A65" s="232" t="s">
        <v>163</v>
      </c>
      <c r="B65" s="233" t="s">
        <v>164</v>
      </c>
      <c r="C65" s="234">
        <f>SUM(C66:C67)</f>
        <v>728</v>
      </c>
      <c r="D65" s="234">
        <f>SUM(D66:D67)</f>
        <v>728</v>
      </c>
      <c r="E65" s="234">
        <f>SUM(E66:E67)</f>
        <v>1904.551449</v>
      </c>
      <c r="F65" s="235">
        <f t="shared" si="4"/>
        <v>2.61614210027473</v>
      </c>
      <c r="G65" s="236">
        <f t="shared" si="5"/>
        <v>1.55096292203456</v>
      </c>
      <c r="H65" s="215">
        <v>1227.98</v>
      </c>
    </row>
    <row r="66" s="217" customFormat="1" ht="36" customHeight="1" spans="1:8">
      <c r="A66" s="237">
        <v>2080208</v>
      </c>
      <c r="B66" s="238" t="s">
        <v>165</v>
      </c>
      <c r="C66" s="239">
        <v>478</v>
      </c>
      <c r="D66" s="239">
        <v>478</v>
      </c>
      <c r="E66" s="239">
        <v>1591.496599</v>
      </c>
      <c r="F66" s="235">
        <f t="shared" si="4"/>
        <v>3.32949079288703</v>
      </c>
      <c r="G66" s="236">
        <f t="shared" si="5"/>
        <v>1.63302440973968</v>
      </c>
      <c r="H66" s="217">
        <v>974.57</v>
      </c>
    </row>
    <row r="67" s="217" customFormat="1" ht="36" customHeight="1" spans="1:8">
      <c r="A67" s="237" t="s">
        <v>166</v>
      </c>
      <c r="B67" s="238" t="s">
        <v>167</v>
      </c>
      <c r="C67" s="239">
        <v>250</v>
      </c>
      <c r="D67" s="239">
        <v>250</v>
      </c>
      <c r="E67" s="239">
        <v>313.05485</v>
      </c>
      <c r="F67" s="235">
        <f t="shared" si="4"/>
        <v>1.2522194</v>
      </c>
      <c r="G67" s="236">
        <f t="shared" si="5"/>
        <v>1.23536896728622</v>
      </c>
      <c r="H67" s="217">
        <v>253.41</v>
      </c>
    </row>
    <row r="68" s="215" customFormat="1" ht="36" customHeight="1" spans="1:8">
      <c r="A68" s="232" t="s">
        <v>168</v>
      </c>
      <c r="B68" s="233" t="s">
        <v>169</v>
      </c>
      <c r="C68" s="234">
        <f>SUM(C69:C73)</f>
        <v>1180</v>
      </c>
      <c r="D68" s="234">
        <f>SUM(D69:D73)</f>
        <v>1180</v>
      </c>
      <c r="E68" s="234">
        <f>SUM(E69:E74)</f>
        <v>1470.572828</v>
      </c>
      <c r="F68" s="235">
        <f t="shared" si="4"/>
        <v>1.24624815932203</v>
      </c>
      <c r="G68" s="236">
        <f t="shared" si="5"/>
        <v>1.20027165197519</v>
      </c>
      <c r="H68" s="215">
        <v>1225.2</v>
      </c>
    </row>
    <row r="69" s="217" customFormat="1" ht="36" customHeight="1" spans="1:8">
      <c r="A69" s="237" t="s">
        <v>170</v>
      </c>
      <c r="B69" s="238" t="s">
        <v>171</v>
      </c>
      <c r="C69" s="239">
        <v>200</v>
      </c>
      <c r="D69" s="239">
        <v>200</v>
      </c>
      <c r="E69" s="239">
        <v>90.6985</v>
      </c>
      <c r="F69" s="235">
        <f t="shared" si="4"/>
        <v>0.4534925</v>
      </c>
      <c r="G69" s="236">
        <f t="shared" si="5"/>
        <v>0.439069080699037</v>
      </c>
      <c r="H69" s="217">
        <v>206.57</v>
      </c>
    </row>
    <row r="70" s="217" customFormat="1" ht="36" customHeight="1" spans="1:8">
      <c r="A70" s="237" t="s">
        <v>172</v>
      </c>
      <c r="B70" s="238" t="s">
        <v>173</v>
      </c>
      <c r="C70" s="239">
        <v>80</v>
      </c>
      <c r="D70" s="239">
        <v>80</v>
      </c>
      <c r="E70" s="239">
        <v>277.0987</v>
      </c>
      <c r="F70" s="235">
        <f t="shared" si="4"/>
        <v>3.46373375</v>
      </c>
      <c r="G70" s="236">
        <f t="shared" ref="G70:G101" si="10">E70/H70</f>
        <v>3.19938459762152</v>
      </c>
      <c r="H70" s="217">
        <v>86.61</v>
      </c>
    </row>
    <row r="71" s="215" customFormat="1" ht="36" customHeight="1" spans="1:7">
      <c r="A71" s="237" t="s">
        <v>174</v>
      </c>
      <c r="B71" s="238" t="s">
        <v>175</v>
      </c>
      <c r="C71" s="239"/>
      <c r="D71" s="239"/>
      <c r="E71" s="239"/>
      <c r="F71" s="235" t="s">
        <v>52</v>
      </c>
      <c r="G71" s="240" t="s">
        <v>52</v>
      </c>
    </row>
    <row r="72" s="217" customFormat="1" ht="36" customHeight="1" spans="1:8">
      <c r="A72" s="237" t="s">
        <v>176</v>
      </c>
      <c r="B72" s="238" t="s">
        <v>177</v>
      </c>
      <c r="C72" s="239">
        <v>600</v>
      </c>
      <c r="D72" s="239">
        <v>600</v>
      </c>
      <c r="E72" s="239">
        <v>728.703352</v>
      </c>
      <c r="F72" s="235">
        <f>E72/C72</f>
        <v>1.21450558666667</v>
      </c>
      <c r="G72" s="236">
        <f t="shared" si="10"/>
        <v>1.17243472076971</v>
      </c>
      <c r="H72" s="217">
        <v>621.53</v>
      </c>
    </row>
    <row r="73" s="217" customFormat="1" ht="36" customHeight="1" spans="1:8">
      <c r="A73" s="237" t="s">
        <v>178</v>
      </c>
      <c r="B73" s="238" t="s">
        <v>179</v>
      </c>
      <c r="C73" s="239">
        <v>300</v>
      </c>
      <c r="D73" s="239">
        <v>300</v>
      </c>
      <c r="E73" s="239">
        <v>364.352076</v>
      </c>
      <c r="F73" s="235">
        <f>E73/C73</f>
        <v>1.21450692</v>
      </c>
      <c r="G73" s="236">
        <f t="shared" si="10"/>
        <v>1.17347443073851</v>
      </c>
      <c r="H73" s="217">
        <v>310.49</v>
      </c>
    </row>
    <row r="74" s="216" customFormat="1" ht="36" customHeight="1" spans="1:7">
      <c r="A74" s="237">
        <v>2080599</v>
      </c>
      <c r="B74" s="238" t="s">
        <v>180</v>
      </c>
      <c r="C74" s="239"/>
      <c r="D74" s="239"/>
      <c r="E74" s="239">
        <v>9.7202</v>
      </c>
      <c r="F74" s="235" t="s">
        <v>52</v>
      </c>
      <c r="G74" s="240" t="s">
        <v>52</v>
      </c>
    </row>
    <row r="75" s="215" customFormat="1" ht="36" customHeight="1" spans="1:8">
      <c r="A75" s="232" t="s">
        <v>181</v>
      </c>
      <c r="B75" s="233" t="s">
        <v>182</v>
      </c>
      <c r="C75" s="234">
        <f>SUM(C76:C78)</f>
        <v>50</v>
      </c>
      <c r="D75" s="234">
        <f>SUM(D76:D78)</f>
        <v>50</v>
      </c>
      <c r="E75" s="234">
        <f>SUM(E76:E78)</f>
        <v>726.8365</v>
      </c>
      <c r="F75" s="235">
        <f>E75/C75</f>
        <v>14.53673</v>
      </c>
      <c r="G75" s="240">
        <f t="shared" si="10"/>
        <v>2.4895071242636</v>
      </c>
      <c r="H75" s="215">
        <v>291.96</v>
      </c>
    </row>
    <row r="76" s="217" customFormat="1" ht="36" customHeight="1" spans="1:7">
      <c r="A76" s="237" t="s">
        <v>183</v>
      </c>
      <c r="B76" s="238" t="s">
        <v>184</v>
      </c>
      <c r="C76" s="239"/>
      <c r="D76" s="239"/>
      <c r="E76" s="239"/>
      <c r="F76" s="235" t="s">
        <v>52</v>
      </c>
      <c r="G76" s="240" t="s">
        <v>52</v>
      </c>
    </row>
    <row r="77" s="217" customFormat="1" ht="36" customHeight="1" spans="1:8">
      <c r="A77" s="237" t="s">
        <v>185</v>
      </c>
      <c r="B77" s="238" t="s">
        <v>186</v>
      </c>
      <c r="C77" s="239"/>
      <c r="D77" s="239"/>
      <c r="E77" s="239">
        <v>699.2365</v>
      </c>
      <c r="F77" s="235" t="s">
        <v>52</v>
      </c>
      <c r="G77" s="236">
        <f t="shared" si="10"/>
        <v>2.97547446808511</v>
      </c>
      <c r="H77" s="217">
        <v>235</v>
      </c>
    </row>
    <row r="78" s="217" customFormat="1" ht="36" customHeight="1" spans="1:8">
      <c r="A78" s="237">
        <v>2080799</v>
      </c>
      <c r="B78" s="238" t="s">
        <v>187</v>
      </c>
      <c r="C78" s="239">
        <v>50</v>
      </c>
      <c r="D78" s="239">
        <v>50</v>
      </c>
      <c r="E78" s="239">
        <v>27.6</v>
      </c>
      <c r="F78" s="235">
        <f>E78/C78</f>
        <v>0.552</v>
      </c>
      <c r="G78" s="236">
        <f t="shared" si="10"/>
        <v>0.484550561797753</v>
      </c>
      <c r="H78" s="217">
        <v>56.96</v>
      </c>
    </row>
    <row r="79" s="215" customFormat="1" ht="36" customHeight="1" spans="1:8">
      <c r="A79" s="232" t="s">
        <v>188</v>
      </c>
      <c r="B79" s="233" t="s">
        <v>189</v>
      </c>
      <c r="C79" s="234">
        <f>SUM(C80:C83)</f>
        <v>146</v>
      </c>
      <c r="D79" s="234">
        <f>SUM(D80:D83)</f>
        <v>146</v>
      </c>
      <c r="E79" s="234">
        <f>SUM(E80:E83)</f>
        <v>211</v>
      </c>
      <c r="F79" s="235">
        <f>E79/C79</f>
        <v>1.44520547945205</v>
      </c>
      <c r="G79" s="236">
        <f t="shared" si="10"/>
        <v>0.995048337656213</v>
      </c>
      <c r="H79" s="215">
        <v>212.05</v>
      </c>
    </row>
    <row r="80" s="217" customFormat="1" ht="36" customHeight="1" spans="1:7">
      <c r="A80" s="237">
        <v>2080801</v>
      </c>
      <c r="B80" s="238" t="s">
        <v>190</v>
      </c>
      <c r="C80" s="239"/>
      <c r="D80" s="239"/>
      <c r="E80" s="239"/>
      <c r="F80" s="235" t="s">
        <v>52</v>
      </c>
      <c r="G80" s="240" t="s">
        <v>52</v>
      </c>
    </row>
    <row r="81" s="217" customFormat="1" ht="36" customHeight="1" spans="1:7">
      <c r="A81" s="237" t="s">
        <v>191</v>
      </c>
      <c r="B81" s="238" t="s">
        <v>192</v>
      </c>
      <c r="C81" s="239"/>
      <c r="D81" s="239"/>
      <c r="E81" s="239"/>
      <c r="F81" s="235" t="s">
        <v>52</v>
      </c>
      <c r="G81" s="240" t="s">
        <v>52</v>
      </c>
    </row>
    <row r="82" s="217" customFormat="1" ht="36" customHeight="1" spans="1:8">
      <c r="A82" s="237" t="s">
        <v>193</v>
      </c>
      <c r="B82" s="238" t="s">
        <v>194</v>
      </c>
      <c r="C82" s="239">
        <v>146</v>
      </c>
      <c r="D82" s="239">
        <v>146</v>
      </c>
      <c r="E82" s="239">
        <v>210</v>
      </c>
      <c r="F82" s="235">
        <f>E82/C82</f>
        <v>1.43835616438356</v>
      </c>
      <c r="G82" s="236">
        <f t="shared" si="10"/>
        <v>1.09603340292276</v>
      </c>
      <c r="H82" s="217">
        <v>191.6</v>
      </c>
    </row>
    <row r="83" s="217" customFormat="1" ht="36" customHeight="1" spans="1:8">
      <c r="A83" s="237" t="s">
        <v>195</v>
      </c>
      <c r="B83" s="238" t="s">
        <v>196</v>
      </c>
      <c r="C83" s="239"/>
      <c r="D83" s="239"/>
      <c r="E83" s="239">
        <v>1</v>
      </c>
      <c r="F83" s="235" t="s">
        <v>52</v>
      </c>
      <c r="G83" s="236">
        <f t="shared" si="10"/>
        <v>0.0488997555012225</v>
      </c>
      <c r="H83" s="217">
        <v>20.45</v>
      </c>
    </row>
    <row r="84" s="218" customFormat="1" ht="36" customHeight="1" spans="1:8">
      <c r="A84" s="232" t="s">
        <v>197</v>
      </c>
      <c r="B84" s="233" t="s">
        <v>198</v>
      </c>
      <c r="C84" s="234"/>
      <c r="D84" s="234"/>
      <c r="E84" s="234"/>
      <c r="F84" s="235" t="s">
        <v>52</v>
      </c>
      <c r="G84" s="236">
        <f t="shared" si="10"/>
        <v>0</v>
      </c>
      <c r="H84" s="218">
        <v>0.95</v>
      </c>
    </row>
    <row r="85" s="216" customFormat="1" ht="36" customHeight="1" spans="1:8">
      <c r="A85" s="237" t="s">
        <v>199</v>
      </c>
      <c r="B85" s="238" t="s">
        <v>200</v>
      </c>
      <c r="C85" s="239"/>
      <c r="D85" s="239"/>
      <c r="E85" s="239"/>
      <c r="F85" s="235" t="s">
        <v>52</v>
      </c>
      <c r="G85" s="236">
        <f t="shared" si="10"/>
        <v>0</v>
      </c>
      <c r="H85" s="216">
        <v>0.95</v>
      </c>
    </row>
    <row r="86" s="215" customFormat="1" ht="36" customHeight="1" spans="1:8">
      <c r="A86" s="232">
        <v>20810</v>
      </c>
      <c r="B86" s="233" t="s">
        <v>201</v>
      </c>
      <c r="C86" s="234">
        <f>C87</f>
        <v>0</v>
      </c>
      <c r="D86" s="234">
        <f>D87</f>
        <v>0</v>
      </c>
      <c r="E86" s="234">
        <f>E87</f>
        <v>94.5</v>
      </c>
      <c r="F86" s="235" t="s">
        <v>52</v>
      </c>
      <c r="G86" s="236">
        <f t="shared" si="10"/>
        <v>2.83783783783784</v>
      </c>
      <c r="H86" s="215">
        <v>33.3</v>
      </c>
    </row>
    <row r="87" s="217" customFormat="1" ht="36" customHeight="1" spans="1:8">
      <c r="A87" s="237">
        <v>2081006</v>
      </c>
      <c r="B87" s="238" t="s">
        <v>202</v>
      </c>
      <c r="C87" s="239"/>
      <c r="D87" s="239"/>
      <c r="E87" s="239">
        <v>94.5</v>
      </c>
      <c r="F87" s="235" t="s">
        <v>52</v>
      </c>
      <c r="G87" s="236">
        <f t="shared" si="10"/>
        <v>2.83783783783784</v>
      </c>
      <c r="H87" s="217">
        <v>33.3</v>
      </c>
    </row>
    <row r="88" s="215" customFormat="1" ht="36" customHeight="1" spans="1:8">
      <c r="A88" s="232" t="s">
        <v>203</v>
      </c>
      <c r="B88" s="233" t="s">
        <v>204</v>
      </c>
      <c r="C88" s="234">
        <f>SUM(C90:C91)</f>
        <v>0</v>
      </c>
      <c r="D88" s="234">
        <f>SUM(D90:D91)</f>
        <v>0</v>
      </c>
      <c r="E88" s="234">
        <f>E90+E89+E91</f>
        <v>404.81529</v>
      </c>
      <c r="F88" s="235" t="s">
        <v>52</v>
      </c>
      <c r="G88" s="236">
        <f t="shared" si="10"/>
        <v>0.982847649800913</v>
      </c>
      <c r="H88" s="215">
        <v>411.88</v>
      </c>
    </row>
    <row r="89" s="216" customFormat="1" ht="36" customHeight="1" spans="1:7">
      <c r="A89" s="237">
        <v>2081104</v>
      </c>
      <c r="B89" s="238" t="s">
        <v>205</v>
      </c>
      <c r="C89" s="239"/>
      <c r="D89" s="239"/>
      <c r="E89" s="239">
        <v>1.2</v>
      </c>
      <c r="F89" s="235" t="s">
        <v>52</v>
      </c>
      <c r="G89" s="240" t="s">
        <v>52</v>
      </c>
    </row>
    <row r="90" s="217" customFormat="1" ht="36" customHeight="1" spans="1:8">
      <c r="A90" s="237" t="s">
        <v>206</v>
      </c>
      <c r="B90" s="238" t="s">
        <v>207</v>
      </c>
      <c r="C90" s="239"/>
      <c r="D90" s="239"/>
      <c r="E90" s="239">
        <v>28.52529</v>
      </c>
      <c r="F90" s="235" t="s">
        <v>52</v>
      </c>
      <c r="G90" s="236">
        <f t="shared" si="10"/>
        <v>1.13285504368546</v>
      </c>
      <c r="H90" s="217">
        <v>25.18</v>
      </c>
    </row>
    <row r="91" s="217" customFormat="1" ht="36" customHeight="1" spans="1:8">
      <c r="A91" s="237" t="s">
        <v>208</v>
      </c>
      <c r="B91" s="238" t="s">
        <v>209</v>
      </c>
      <c r="C91" s="239"/>
      <c r="D91" s="239"/>
      <c r="E91" s="239">
        <v>375.09</v>
      </c>
      <c r="F91" s="235" t="s">
        <v>52</v>
      </c>
      <c r="G91" s="236">
        <f t="shared" si="10"/>
        <v>0.969976726144298</v>
      </c>
      <c r="H91" s="217">
        <v>386.7</v>
      </c>
    </row>
    <row r="92" s="215" customFormat="1" ht="36" customHeight="1" spans="1:8">
      <c r="A92" s="232" t="s">
        <v>210</v>
      </c>
      <c r="B92" s="233" t="s">
        <v>211</v>
      </c>
      <c r="C92" s="234">
        <f>C93</f>
        <v>0</v>
      </c>
      <c r="D92" s="234">
        <f>D93</f>
        <v>0</v>
      </c>
      <c r="E92" s="234">
        <f>E93</f>
        <v>0</v>
      </c>
      <c r="F92" s="235" t="s">
        <v>52</v>
      </c>
      <c r="G92" s="236">
        <f t="shared" si="10"/>
        <v>0</v>
      </c>
      <c r="H92" s="215">
        <v>21.01</v>
      </c>
    </row>
    <row r="93" s="217" customFormat="1" ht="36" customHeight="1" spans="1:8">
      <c r="A93" s="237" t="s">
        <v>212</v>
      </c>
      <c r="B93" s="238" t="s">
        <v>213</v>
      </c>
      <c r="C93" s="239"/>
      <c r="D93" s="239"/>
      <c r="E93" s="239"/>
      <c r="F93" s="235" t="s">
        <v>52</v>
      </c>
      <c r="G93" s="236">
        <f t="shared" si="10"/>
        <v>0</v>
      </c>
      <c r="H93" s="217">
        <v>21.01</v>
      </c>
    </row>
    <row r="94" s="215" customFormat="1" ht="36" customHeight="1" spans="1:8">
      <c r="A94" s="232" t="s">
        <v>214</v>
      </c>
      <c r="B94" s="233" t="s">
        <v>215</v>
      </c>
      <c r="C94" s="234">
        <f>C95</f>
        <v>0</v>
      </c>
      <c r="D94" s="234">
        <f>D95</f>
        <v>0</v>
      </c>
      <c r="E94" s="234">
        <f>E95</f>
        <v>37.825</v>
      </c>
      <c r="F94" s="235" t="s">
        <v>52</v>
      </c>
      <c r="G94" s="236">
        <f t="shared" si="10"/>
        <v>2.42467948717949</v>
      </c>
      <c r="H94" s="215">
        <v>15.6</v>
      </c>
    </row>
    <row r="95" s="217" customFormat="1" ht="36" customHeight="1" spans="1:8">
      <c r="A95" s="237">
        <v>2089999</v>
      </c>
      <c r="B95" s="238" t="s">
        <v>216</v>
      </c>
      <c r="C95" s="239"/>
      <c r="D95" s="239"/>
      <c r="E95" s="239">
        <v>37.825</v>
      </c>
      <c r="F95" s="235" t="s">
        <v>52</v>
      </c>
      <c r="G95" s="236">
        <f t="shared" si="10"/>
        <v>2.42467948717949</v>
      </c>
      <c r="H95" s="217">
        <v>15.6</v>
      </c>
    </row>
    <row r="96" s="215" customFormat="1" ht="36" customHeight="1" spans="1:8">
      <c r="A96" s="232" t="s">
        <v>217</v>
      </c>
      <c r="B96" s="233" t="s">
        <v>218</v>
      </c>
      <c r="C96" s="234">
        <f>C97+C100+C107+C110</f>
        <v>4444</v>
      </c>
      <c r="D96" s="234">
        <f>D97+D100+D107+D110</f>
        <v>4444</v>
      </c>
      <c r="E96" s="234">
        <f>E97+E100+E107+E110+E105+E114+E116+E118+E120</f>
        <v>6815.191831</v>
      </c>
      <c r="F96" s="235">
        <f>E96/C96</f>
        <v>1.53357151912691</v>
      </c>
      <c r="G96" s="236">
        <f t="shared" si="10"/>
        <v>0.618558018110579</v>
      </c>
      <c r="H96" s="215">
        <v>11017.87</v>
      </c>
    </row>
    <row r="97" s="215" customFormat="1" ht="36" customHeight="1" spans="1:8">
      <c r="A97" s="232" t="s">
        <v>219</v>
      </c>
      <c r="B97" s="233" t="s">
        <v>220</v>
      </c>
      <c r="C97" s="234">
        <f>SUM(C98:C98)</f>
        <v>2801</v>
      </c>
      <c r="D97" s="234">
        <f>SUM(D98:D98)</f>
        <v>2801</v>
      </c>
      <c r="E97" s="234">
        <f>SUM(E98:E99)</f>
        <v>2900.38515</v>
      </c>
      <c r="F97" s="235">
        <f>E97/C97</f>
        <v>1.03548202427704</v>
      </c>
      <c r="G97" s="236">
        <f t="shared" si="10"/>
        <v>0.850231188201531</v>
      </c>
      <c r="H97" s="215">
        <v>3411.29</v>
      </c>
    </row>
    <row r="98" s="217" customFormat="1" ht="36" customHeight="1" spans="1:8">
      <c r="A98" s="237" t="s">
        <v>221</v>
      </c>
      <c r="B98" s="238" t="s">
        <v>222</v>
      </c>
      <c r="C98" s="239">
        <v>2801</v>
      </c>
      <c r="D98" s="239">
        <v>2801</v>
      </c>
      <c r="E98" s="239">
        <v>2634.57825</v>
      </c>
      <c r="F98" s="235">
        <f>E98/C98</f>
        <v>0.940584880399857</v>
      </c>
      <c r="G98" s="236">
        <f t="shared" si="10"/>
        <v>0.784007335436258</v>
      </c>
      <c r="H98" s="217">
        <v>3360.4</v>
      </c>
    </row>
    <row r="99" s="216" customFormat="1" ht="36" customHeight="1" spans="1:8">
      <c r="A99" s="237">
        <v>2100399</v>
      </c>
      <c r="B99" s="238" t="s">
        <v>223</v>
      </c>
      <c r="C99" s="239"/>
      <c r="D99" s="239"/>
      <c r="E99" s="239">
        <v>265.8069</v>
      </c>
      <c r="F99" s="235" t="s">
        <v>52</v>
      </c>
      <c r="G99" s="236">
        <f t="shared" si="10"/>
        <v>5.22316565140499</v>
      </c>
      <c r="H99" s="216">
        <v>50.89</v>
      </c>
    </row>
    <row r="100" s="215" customFormat="1" ht="36" customHeight="1" spans="1:8">
      <c r="A100" s="232" t="s">
        <v>224</v>
      </c>
      <c r="B100" s="233" t="s">
        <v>225</v>
      </c>
      <c r="C100" s="234">
        <f>SUM(C101:C104)</f>
        <v>598</v>
      </c>
      <c r="D100" s="234">
        <f>SUM(D101:D104)</f>
        <v>598</v>
      </c>
      <c r="E100" s="234">
        <f>SUM(E101:E104)</f>
        <v>2282.106801</v>
      </c>
      <c r="F100" s="235">
        <f>E100/C100</f>
        <v>3.81623210869565</v>
      </c>
      <c r="G100" s="236">
        <f t="shared" si="10"/>
        <v>0.393428025349233</v>
      </c>
      <c r="H100" s="215">
        <v>5800.57</v>
      </c>
    </row>
    <row r="101" s="217" customFormat="1" ht="36" customHeight="1" spans="1:8">
      <c r="A101" s="237" t="s">
        <v>226</v>
      </c>
      <c r="B101" s="238" t="s">
        <v>227</v>
      </c>
      <c r="C101" s="239">
        <v>328</v>
      </c>
      <c r="D101" s="239">
        <v>328</v>
      </c>
      <c r="E101" s="239">
        <v>1355.1411</v>
      </c>
      <c r="F101" s="235">
        <f>E101/C101</f>
        <v>4.13152774390244</v>
      </c>
      <c r="G101" s="236">
        <f t="shared" si="10"/>
        <v>2.52509195595058</v>
      </c>
      <c r="H101" s="217">
        <v>536.67</v>
      </c>
    </row>
    <row r="102" s="217" customFormat="1" ht="36" customHeight="1" spans="1:8">
      <c r="A102" s="237">
        <v>2100409</v>
      </c>
      <c r="B102" s="238" t="s">
        <v>228</v>
      </c>
      <c r="C102" s="239"/>
      <c r="D102" s="239"/>
      <c r="E102" s="239">
        <v>7.3301</v>
      </c>
      <c r="F102" s="235" t="s">
        <v>52</v>
      </c>
      <c r="G102" s="236">
        <f t="shared" ref="G102:G133" si="11">E102/H102</f>
        <v>0.936155810983397</v>
      </c>
      <c r="H102" s="217">
        <v>7.83</v>
      </c>
    </row>
    <row r="103" s="217" customFormat="1" ht="36" customHeight="1" spans="1:8">
      <c r="A103" s="237" t="s">
        <v>229</v>
      </c>
      <c r="B103" s="238" t="s">
        <v>230</v>
      </c>
      <c r="C103" s="239"/>
      <c r="D103" s="239"/>
      <c r="E103" s="239">
        <v>771.738171</v>
      </c>
      <c r="F103" s="235" t="s">
        <v>52</v>
      </c>
      <c r="G103" s="236">
        <f t="shared" si="11"/>
        <v>0.155353392060198</v>
      </c>
      <c r="H103" s="217">
        <v>4967.63</v>
      </c>
    </row>
    <row r="104" s="217" customFormat="1" ht="36" customHeight="1" spans="1:8">
      <c r="A104" s="237">
        <v>2100499</v>
      </c>
      <c r="B104" s="238" t="s">
        <v>231</v>
      </c>
      <c r="C104" s="239">
        <v>270</v>
      </c>
      <c r="D104" s="239">
        <v>270</v>
      </c>
      <c r="E104" s="239">
        <v>147.89743</v>
      </c>
      <c r="F104" s="235">
        <f>E104/C104</f>
        <v>0.547768259259259</v>
      </c>
      <c r="G104" s="236">
        <f t="shared" si="11"/>
        <v>0.512749375953405</v>
      </c>
      <c r="H104" s="217">
        <v>288.44</v>
      </c>
    </row>
    <row r="105" s="215" customFormat="1" ht="36" customHeight="1" spans="1:8">
      <c r="A105" s="232" t="s">
        <v>232</v>
      </c>
      <c r="B105" s="233" t="s">
        <v>233</v>
      </c>
      <c r="C105" s="234">
        <f>C106</f>
        <v>0</v>
      </c>
      <c r="D105" s="234">
        <f>D106</f>
        <v>0</v>
      </c>
      <c r="E105" s="234">
        <f>E106</f>
        <v>33</v>
      </c>
      <c r="F105" s="235" t="s">
        <v>52</v>
      </c>
      <c r="G105" s="236">
        <f t="shared" si="11"/>
        <v>132</v>
      </c>
      <c r="H105" s="215">
        <v>0.25</v>
      </c>
    </row>
    <row r="106" s="217" customFormat="1" ht="36" customHeight="1" spans="1:8">
      <c r="A106" s="237" t="s">
        <v>234</v>
      </c>
      <c r="B106" s="238" t="s">
        <v>235</v>
      </c>
      <c r="C106" s="239"/>
      <c r="D106" s="239"/>
      <c r="E106" s="239">
        <v>33</v>
      </c>
      <c r="F106" s="235" t="s">
        <v>52</v>
      </c>
      <c r="G106" s="236">
        <f t="shared" si="11"/>
        <v>132</v>
      </c>
      <c r="H106" s="217">
        <v>0.25</v>
      </c>
    </row>
    <row r="107" s="215" customFormat="1" ht="36" customHeight="1" spans="1:8">
      <c r="A107" s="232" t="s">
        <v>236</v>
      </c>
      <c r="B107" s="233" t="s">
        <v>237</v>
      </c>
      <c r="C107" s="234">
        <f>SUM(C108:C108)</f>
        <v>233</v>
      </c>
      <c r="D107" s="234">
        <f>SUM(D108:D108)</f>
        <v>233</v>
      </c>
      <c r="E107" s="234">
        <f>SUM(E108:E109)</f>
        <v>275.945</v>
      </c>
      <c r="F107" s="235">
        <f>E107/C107</f>
        <v>1.18431330472103</v>
      </c>
      <c r="G107" s="236">
        <f t="shared" si="11"/>
        <v>0.725980005261773</v>
      </c>
      <c r="H107" s="215">
        <v>380.1</v>
      </c>
    </row>
    <row r="108" s="217" customFormat="1" ht="36" customHeight="1" spans="1:8">
      <c r="A108" s="237" t="s">
        <v>238</v>
      </c>
      <c r="B108" s="238" t="s">
        <v>239</v>
      </c>
      <c r="C108" s="239">
        <v>233</v>
      </c>
      <c r="D108" s="239">
        <v>233</v>
      </c>
      <c r="E108" s="239">
        <v>63.089</v>
      </c>
      <c r="F108" s="235">
        <f>E108/C108</f>
        <v>0.270768240343348</v>
      </c>
      <c r="G108" s="236">
        <f t="shared" si="11"/>
        <v>0.2706404701643</v>
      </c>
      <c r="H108" s="217">
        <v>233.11</v>
      </c>
    </row>
    <row r="109" s="216" customFormat="1" ht="36" customHeight="1" spans="1:8">
      <c r="A109" s="237">
        <v>2100799</v>
      </c>
      <c r="B109" s="238" t="s">
        <v>240</v>
      </c>
      <c r="C109" s="239"/>
      <c r="D109" s="239"/>
      <c r="E109" s="239">
        <v>212.856</v>
      </c>
      <c r="F109" s="235" t="s">
        <v>52</v>
      </c>
      <c r="G109" s="236">
        <f t="shared" si="11"/>
        <v>1.44809851010273</v>
      </c>
      <c r="H109" s="216">
        <v>146.99</v>
      </c>
    </row>
    <row r="110" s="215" customFormat="1" ht="36" customHeight="1" spans="1:8">
      <c r="A110" s="232" t="s">
        <v>241</v>
      </c>
      <c r="B110" s="233" t="s">
        <v>242</v>
      </c>
      <c r="C110" s="234">
        <f>SUM(C111:C113)</f>
        <v>812</v>
      </c>
      <c r="D110" s="234">
        <f>SUM(D111:D113)</f>
        <v>812</v>
      </c>
      <c r="E110" s="234">
        <f>SUM(E111:E113)</f>
        <v>836.985335</v>
      </c>
      <c r="F110" s="235">
        <f>E110/C110</f>
        <v>1.03077011699507</v>
      </c>
      <c r="G110" s="236">
        <f t="shared" si="11"/>
        <v>1.02946426946115</v>
      </c>
      <c r="H110" s="215">
        <v>813.03</v>
      </c>
    </row>
    <row r="111" s="217" customFormat="1" ht="36" customHeight="1" spans="1:8">
      <c r="A111" s="237" t="s">
        <v>243</v>
      </c>
      <c r="B111" s="238" t="s">
        <v>244</v>
      </c>
      <c r="C111" s="239">
        <v>302</v>
      </c>
      <c r="D111" s="239">
        <v>302</v>
      </c>
      <c r="E111" s="239">
        <v>280.815986</v>
      </c>
      <c r="F111" s="235">
        <f>E111/C111</f>
        <v>0.929854258278146</v>
      </c>
      <c r="G111" s="236">
        <f t="shared" si="11"/>
        <v>0.930562965172151</v>
      </c>
      <c r="H111" s="217">
        <v>301.77</v>
      </c>
    </row>
    <row r="112" s="217" customFormat="1" ht="36" customHeight="1" spans="1:8">
      <c r="A112" s="237" t="s">
        <v>245</v>
      </c>
      <c r="B112" s="238" t="s">
        <v>246</v>
      </c>
      <c r="C112" s="239">
        <v>462</v>
      </c>
      <c r="D112" s="239">
        <v>462</v>
      </c>
      <c r="E112" s="239">
        <v>499.135749</v>
      </c>
      <c r="F112" s="235">
        <f>E112/C112</f>
        <v>1.08038040909091</v>
      </c>
      <c r="G112" s="236">
        <f t="shared" si="11"/>
        <v>1.07825657039165</v>
      </c>
      <c r="H112" s="217">
        <v>462.91</v>
      </c>
    </row>
    <row r="113" s="217" customFormat="1" ht="36" customHeight="1" spans="1:8">
      <c r="A113" s="237" t="s">
        <v>247</v>
      </c>
      <c r="B113" s="238" t="s">
        <v>248</v>
      </c>
      <c r="C113" s="239">
        <v>48</v>
      </c>
      <c r="D113" s="239">
        <v>48</v>
      </c>
      <c r="E113" s="239">
        <v>57.0336</v>
      </c>
      <c r="F113" s="235">
        <f>E113/C113</f>
        <v>1.1882</v>
      </c>
      <c r="G113" s="236">
        <f t="shared" si="11"/>
        <v>1.1795987590486</v>
      </c>
      <c r="H113" s="217">
        <v>48.35</v>
      </c>
    </row>
    <row r="114" s="218" customFormat="1" ht="36" customHeight="1" spans="1:8">
      <c r="A114" s="232" t="s">
        <v>249</v>
      </c>
      <c r="B114" s="233" t="s">
        <v>250</v>
      </c>
      <c r="C114" s="234"/>
      <c r="D114" s="234"/>
      <c r="E114" s="234">
        <v>301.113951</v>
      </c>
      <c r="F114" s="235" t="s">
        <v>52</v>
      </c>
      <c r="G114" s="236">
        <f t="shared" si="11"/>
        <v>0.978182604034694</v>
      </c>
      <c r="H114" s="218">
        <v>307.83</v>
      </c>
    </row>
    <row r="115" s="216" customFormat="1" ht="36" customHeight="1" spans="1:8">
      <c r="A115" s="237" t="s">
        <v>251</v>
      </c>
      <c r="B115" s="238" t="s">
        <v>252</v>
      </c>
      <c r="C115" s="239"/>
      <c r="D115" s="239"/>
      <c r="E115" s="239">
        <v>301.113951</v>
      </c>
      <c r="F115" s="235" t="s">
        <v>52</v>
      </c>
      <c r="G115" s="236">
        <f t="shared" si="11"/>
        <v>0.978182604034694</v>
      </c>
      <c r="H115" s="216">
        <v>307.83</v>
      </c>
    </row>
    <row r="116" s="218" customFormat="1" ht="36" customHeight="1" spans="1:8">
      <c r="A116" s="232" t="s">
        <v>253</v>
      </c>
      <c r="B116" s="233" t="s">
        <v>254</v>
      </c>
      <c r="C116" s="234"/>
      <c r="D116" s="234"/>
      <c r="E116" s="234">
        <v>21.67</v>
      </c>
      <c r="F116" s="235" t="s">
        <v>52</v>
      </c>
      <c r="G116" s="236">
        <f t="shared" si="11"/>
        <v>0.8668</v>
      </c>
      <c r="H116" s="218">
        <v>25</v>
      </c>
    </row>
    <row r="117" s="216" customFormat="1" ht="36" customHeight="1" spans="1:8">
      <c r="A117" s="237" t="s">
        <v>255</v>
      </c>
      <c r="B117" s="238" t="s">
        <v>256</v>
      </c>
      <c r="C117" s="239"/>
      <c r="D117" s="239"/>
      <c r="E117" s="239">
        <v>21.67</v>
      </c>
      <c r="F117" s="235" t="s">
        <v>52</v>
      </c>
      <c r="G117" s="236">
        <f t="shared" si="11"/>
        <v>0.8668</v>
      </c>
      <c r="H117" s="216">
        <v>25</v>
      </c>
    </row>
    <row r="118" s="218" customFormat="1" ht="36" customHeight="1" spans="1:8">
      <c r="A118" s="232" t="s">
        <v>257</v>
      </c>
      <c r="B118" s="233" t="s">
        <v>258</v>
      </c>
      <c r="C118" s="234"/>
      <c r="D118" s="234"/>
      <c r="E118" s="234">
        <v>0.019621</v>
      </c>
      <c r="F118" s="235" t="s">
        <v>52</v>
      </c>
      <c r="G118" s="236">
        <f t="shared" si="11"/>
        <v>0.39242</v>
      </c>
      <c r="H118" s="218">
        <v>0.05</v>
      </c>
    </row>
    <row r="119" s="216" customFormat="1" ht="36" customHeight="1" spans="1:8">
      <c r="A119" s="237" t="s">
        <v>259</v>
      </c>
      <c r="B119" s="238" t="s">
        <v>260</v>
      </c>
      <c r="C119" s="239"/>
      <c r="D119" s="239"/>
      <c r="E119" s="239">
        <v>0.019621</v>
      </c>
      <c r="F119" s="235" t="s">
        <v>52</v>
      </c>
      <c r="G119" s="236">
        <f t="shared" si="11"/>
        <v>0.39242</v>
      </c>
      <c r="H119" s="216">
        <v>0.05</v>
      </c>
    </row>
    <row r="120" s="218" customFormat="1" ht="36" customHeight="1" spans="1:8">
      <c r="A120" s="232" t="s">
        <v>261</v>
      </c>
      <c r="B120" s="233" t="s">
        <v>262</v>
      </c>
      <c r="C120" s="234"/>
      <c r="D120" s="234"/>
      <c r="E120" s="234">
        <v>163.965973</v>
      </c>
      <c r="F120" s="235" t="s">
        <v>52</v>
      </c>
      <c r="G120" s="236">
        <f t="shared" si="11"/>
        <v>0.586116078641644</v>
      </c>
      <c r="H120" s="218">
        <v>279.75</v>
      </c>
    </row>
    <row r="121" s="216" customFormat="1" ht="36" customHeight="1" spans="1:8">
      <c r="A121" s="237" t="s">
        <v>263</v>
      </c>
      <c r="B121" s="238" t="s">
        <v>264</v>
      </c>
      <c r="C121" s="239"/>
      <c r="D121" s="239"/>
      <c r="E121" s="239">
        <v>163.965973</v>
      </c>
      <c r="F121" s="235" t="s">
        <v>52</v>
      </c>
      <c r="G121" s="236">
        <f t="shared" si="11"/>
        <v>0.586116078641644</v>
      </c>
      <c r="H121" s="216">
        <v>279.75</v>
      </c>
    </row>
    <row r="122" s="215" customFormat="1" ht="36" customHeight="1" spans="1:8">
      <c r="A122" s="232" t="s">
        <v>265</v>
      </c>
      <c r="B122" s="233" t="s">
        <v>266</v>
      </c>
      <c r="C122" s="234">
        <f>C123</f>
        <v>319</v>
      </c>
      <c r="D122" s="234">
        <f>D123</f>
        <v>319</v>
      </c>
      <c r="E122" s="234">
        <f>E123</f>
        <v>844.24</v>
      </c>
      <c r="F122" s="235">
        <f>E122/C122</f>
        <v>2.64652037617555</v>
      </c>
      <c r="G122" s="236">
        <f t="shared" si="11"/>
        <v>0.998852356219164</v>
      </c>
      <c r="H122" s="215">
        <v>845.21</v>
      </c>
    </row>
    <row r="123" s="215" customFormat="1" ht="36" customHeight="1" spans="1:8">
      <c r="A123" s="232" t="s">
        <v>267</v>
      </c>
      <c r="B123" s="233" t="s">
        <v>268</v>
      </c>
      <c r="C123" s="234">
        <f>SUM(C124:C124)</f>
        <v>319</v>
      </c>
      <c r="D123" s="234">
        <f>SUM(D124:D124)</f>
        <v>319</v>
      </c>
      <c r="E123" s="234">
        <f>SUM(E124:E124)</f>
        <v>844.24</v>
      </c>
      <c r="F123" s="235">
        <f>E123/C123</f>
        <v>2.64652037617555</v>
      </c>
      <c r="G123" s="236">
        <f t="shared" si="11"/>
        <v>0.998852356219164</v>
      </c>
      <c r="H123" s="215">
        <v>845.21</v>
      </c>
    </row>
    <row r="124" s="217" customFormat="1" ht="36" customHeight="1" spans="1:8">
      <c r="A124" s="237" t="s">
        <v>269</v>
      </c>
      <c r="B124" s="238" t="s">
        <v>270</v>
      </c>
      <c r="C124" s="239">
        <v>319</v>
      </c>
      <c r="D124" s="239">
        <v>319</v>
      </c>
      <c r="E124" s="239">
        <v>844.24</v>
      </c>
      <c r="F124" s="235">
        <f>E124/C124</f>
        <v>2.64652037617555</v>
      </c>
      <c r="G124" s="236">
        <f t="shared" si="11"/>
        <v>0.998852356219164</v>
      </c>
      <c r="H124" s="217">
        <v>845.21</v>
      </c>
    </row>
    <row r="125" s="215" customFormat="1" ht="36" customHeight="1" spans="1:8">
      <c r="A125" s="232" t="s">
        <v>271</v>
      </c>
      <c r="B125" s="233" t="s">
        <v>272</v>
      </c>
      <c r="C125" s="234">
        <f>C126+C131+C133</f>
        <v>5255</v>
      </c>
      <c r="D125" s="234">
        <f>D126+D131+D133</f>
        <v>4655</v>
      </c>
      <c r="E125" s="234">
        <f>E126+E131+E133+E129</f>
        <v>7868.898495</v>
      </c>
      <c r="F125" s="235">
        <f>E125/C125</f>
        <v>1.49741170218839</v>
      </c>
      <c r="G125" s="236">
        <f t="shared" si="11"/>
        <v>0.576552953946973</v>
      </c>
      <c r="H125" s="215">
        <v>13648.18</v>
      </c>
    </row>
    <row r="126" s="215" customFormat="1" ht="36" customHeight="1" spans="1:8">
      <c r="A126" s="232" t="s">
        <v>273</v>
      </c>
      <c r="B126" s="233" t="s">
        <v>274</v>
      </c>
      <c r="C126" s="234">
        <f>SUM(C127:C128)</f>
        <v>0</v>
      </c>
      <c r="D126" s="234">
        <f>SUM(D127:D128)</f>
        <v>0</v>
      </c>
      <c r="E126" s="234">
        <f>SUM(E127:E128)</f>
        <v>2266.740924</v>
      </c>
      <c r="F126" s="235" t="s">
        <v>52</v>
      </c>
      <c r="G126" s="236">
        <f t="shared" si="11"/>
        <v>1.86544614852854</v>
      </c>
      <c r="H126" s="215">
        <v>1215.12</v>
      </c>
    </row>
    <row r="127" s="217" customFormat="1" ht="36" customHeight="1" spans="1:8">
      <c r="A127" s="237">
        <v>2120104</v>
      </c>
      <c r="B127" s="238" t="s">
        <v>275</v>
      </c>
      <c r="C127" s="239"/>
      <c r="D127" s="239"/>
      <c r="E127" s="239">
        <v>911.9563</v>
      </c>
      <c r="F127" s="235" t="s">
        <v>52</v>
      </c>
      <c r="G127" s="236">
        <f t="shared" si="11"/>
        <v>197.393138528139</v>
      </c>
      <c r="H127" s="217">
        <v>4.62</v>
      </c>
    </row>
    <row r="128" s="217" customFormat="1" ht="36" customHeight="1" spans="1:8">
      <c r="A128" s="237" t="s">
        <v>276</v>
      </c>
      <c r="B128" s="238" t="s">
        <v>277</v>
      </c>
      <c r="C128" s="239"/>
      <c r="D128" s="239"/>
      <c r="E128" s="239">
        <v>1354.784624</v>
      </c>
      <c r="F128" s="235" t="s">
        <v>52</v>
      </c>
      <c r="G128" s="236">
        <f t="shared" si="11"/>
        <v>1.11919423709211</v>
      </c>
      <c r="H128" s="217">
        <v>1210.5</v>
      </c>
    </row>
    <row r="129" s="218" customFormat="1" ht="36" customHeight="1" spans="1:8">
      <c r="A129" s="232">
        <v>21202</v>
      </c>
      <c r="B129" s="233" t="s">
        <v>278</v>
      </c>
      <c r="C129" s="234"/>
      <c r="D129" s="234"/>
      <c r="E129" s="234">
        <v>20</v>
      </c>
      <c r="F129" s="235" t="s">
        <v>52</v>
      </c>
      <c r="G129" s="236">
        <f t="shared" si="11"/>
        <v>0.432900432900433</v>
      </c>
      <c r="H129" s="218">
        <v>46.2</v>
      </c>
    </row>
    <row r="130" s="216" customFormat="1" ht="36" customHeight="1" spans="1:8">
      <c r="A130" s="237">
        <v>2120201</v>
      </c>
      <c r="B130" s="238" t="s">
        <v>279</v>
      </c>
      <c r="C130" s="239"/>
      <c r="D130" s="239"/>
      <c r="E130" s="239">
        <v>20</v>
      </c>
      <c r="F130" s="235" t="s">
        <v>52</v>
      </c>
      <c r="G130" s="236">
        <f t="shared" si="11"/>
        <v>0.432900432900433</v>
      </c>
      <c r="H130" s="216">
        <v>46.2</v>
      </c>
    </row>
    <row r="131" s="215" customFormat="1" ht="36" customHeight="1" spans="1:8">
      <c r="A131" s="232" t="s">
        <v>280</v>
      </c>
      <c r="B131" s="233" t="s">
        <v>281</v>
      </c>
      <c r="C131" s="234">
        <f>C132</f>
        <v>1300</v>
      </c>
      <c r="D131" s="234">
        <f>D132</f>
        <v>1300</v>
      </c>
      <c r="E131" s="234">
        <f>E132</f>
        <v>1764</v>
      </c>
      <c r="F131" s="235">
        <f t="shared" ref="F131:F136" si="12">E131/C131</f>
        <v>1.35692307692308</v>
      </c>
      <c r="G131" s="236">
        <f t="shared" si="11"/>
        <v>1.11113210756061</v>
      </c>
      <c r="H131" s="215">
        <v>1587.57</v>
      </c>
    </row>
    <row r="132" s="217" customFormat="1" ht="36" customHeight="1" spans="1:8">
      <c r="A132" s="237" t="s">
        <v>282</v>
      </c>
      <c r="B132" s="238" t="s">
        <v>283</v>
      </c>
      <c r="C132" s="239">
        <v>1300</v>
      </c>
      <c r="D132" s="239">
        <v>1300</v>
      </c>
      <c r="E132" s="239">
        <v>1764</v>
      </c>
      <c r="F132" s="235">
        <f t="shared" si="12"/>
        <v>1.35692307692308</v>
      </c>
      <c r="G132" s="236">
        <f t="shared" si="11"/>
        <v>1.11113210756061</v>
      </c>
      <c r="H132" s="217">
        <v>1587.57</v>
      </c>
    </row>
    <row r="133" s="215" customFormat="1" ht="36" customHeight="1" spans="1:8">
      <c r="A133" s="232" t="s">
        <v>284</v>
      </c>
      <c r="B133" s="233" t="s">
        <v>285</v>
      </c>
      <c r="C133" s="234">
        <f>SUM(C134:C134)</f>
        <v>3955</v>
      </c>
      <c r="D133" s="234">
        <f>SUM(D134:D134)</f>
        <v>3355</v>
      </c>
      <c r="E133" s="234">
        <f>SUM(E134:E134)</f>
        <v>3818.157571</v>
      </c>
      <c r="F133" s="235">
        <f t="shared" si="12"/>
        <v>0.96540014437421</v>
      </c>
      <c r="G133" s="236">
        <f t="shared" si="11"/>
        <v>0.353556351482366</v>
      </c>
      <c r="H133" s="215">
        <v>10799.29</v>
      </c>
    </row>
    <row r="134" s="217" customFormat="1" ht="36" customHeight="1" spans="1:8">
      <c r="A134" s="237">
        <v>2129999</v>
      </c>
      <c r="B134" s="238" t="s">
        <v>286</v>
      </c>
      <c r="C134" s="239">
        <v>3955</v>
      </c>
      <c r="D134" s="239">
        <f>3955-600</f>
        <v>3355</v>
      </c>
      <c r="E134" s="239">
        <v>3818.157571</v>
      </c>
      <c r="F134" s="235">
        <f t="shared" si="12"/>
        <v>0.96540014437421</v>
      </c>
      <c r="G134" s="236">
        <f t="shared" ref="G134:G165" si="13">E134/H134</f>
        <v>0.353556351482366</v>
      </c>
      <c r="H134" s="217">
        <v>10799.29</v>
      </c>
    </row>
    <row r="135" s="215" customFormat="1" ht="36" customHeight="1" spans="1:8">
      <c r="A135" s="232" t="s">
        <v>287</v>
      </c>
      <c r="B135" s="233" t="s">
        <v>288</v>
      </c>
      <c r="C135" s="234">
        <f>C136+C145+C149+C154+C157</f>
        <v>3946</v>
      </c>
      <c r="D135" s="234">
        <f>D136+D145+D149+D154+D157</f>
        <v>4661</v>
      </c>
      <c r="E135" s="234">
        <f>E136+E145+E149+E154+E157+E159</f>
        <v>24179.92769</v>
      </c>
      <c r="F135" s="235">
        <f t="shared" si="12"/>
        <v>6.12770595286366</v>
      </c>
      <c r="G135" s="236">
        <f t="shared" si="13"/>
        <v>1.12572011339173</v>
      </c>
      <c r="H135" s="215">
        <v>21479.52</v>
      </c>
    </row>
    <row r="136" s="215" customFormat="1" ht="36" customHeight="1" spans="1:8">
      <c r="A136" s="232" t="s">
        <v>289</v>
      </c>
      <c r="B136" s="233" t="s">
        <v>290</v>
      </c>
      <c r="C136" s="234">
        <f>SUM(C137:C144)</f>
        <v>1408</v>
      </c>
      <c r="D136" s="234">
        <f>SUM(D137:D144)</f>
        <v>1408</v>
      </c>
      <c r="E136" s="234">
        <f>SUM(E137:E144)</f>
        <v>9332.62385</v>
      </c>
      <c r="F136" s="235">
        <f t="shared" si="12"/>
        <v>6.628283984375</v>
      </c>
      <c r="G136" s="236">
        <f t="shared" si="13"/>
        <v>1.63982834084783</v>
      </c>
      <c r="H136" s="215">
        <v>5691.22</v>
      </c>
    </row>
    <row r="137" s="217" customFormat="1" ht="36" customHeight="1" spans="1:7">
      <c r="A137" s="237" t="s">
        <v>291</v>
      </c>
      <c r="B137" s="238" t="s">
        <v>80</v>
      </c>
      <c r="C137" s="239"/>
      <c r="D137" s="239"/>
      <c r="E137" s="239"/>
      <c r="F137" s="235" t="s">
        <v>52</v>
      </c>
      <c r="G137" s="240" t="s">
        <v>52</v>
      </c>
    </row>
    <row r="138" s="217" customFormat="1" ht="36" customHeight="1" spans="1:7">
      <c r="A138" s="237" t="s">
        <v>292</v>
      </c>
      <c r="B138" s="238" t="s">
        <v>293</v>
      </c>
      <c r="C138" s="239"/>
      <c r="D138" s="239"/>
      <c r="E138" s="239">
        <v>35.5318</v>
      </c>
      <c r="F138" s="235" t="s">
        <v>52</v>
      </c>
      <c r="G138" s="240" t="s">
        <v>52</v>
      </c>
    </row>
    <row r="139" s="216" customFormat="1" ht="36" customHeight="1" spans="1:8">
      <c r="A139" s="237" t="s">
        <v>294</v>
      </c>
      <c r="B139" s="238" t="s">
        <v>295</v>
      </c>
      <c r="C139" s="239"/>
      <c r="D139" s="239"/>
      <c r="E139" s="239"/>
      <c r="F139" s="235" t="s">
        <v>52</v>
      </c>
      <c r="G139" s="240">
        <f t="shared" si="13"/>
        <v>0</v>
      </c>
      <c r="H139" s="216">
        <v>3.71</v>
      </c>
    </row>
    <row r="140" s="216" customFormat="1" ht="36" customHeight="1" spans="1:8">
      <c r="A140" s="237">
        <v>2130122</v>
      </c>
      <c r="B140" s="238" t="s">
        <v>296</v>
      </c>
      <c r="C140" s="239"/>
      <c r="D140" s="239"/>
      <c r="E140" s="239">
        <v>6077.102079</v>
      </c>
      <c r="F140" s="235" t="s">
        <v>52</v>
      </c>
      <c r="G140" s="240">
        <f t="shared" si="13"/>
        <v>3.08899431669157</v>
      </c>
      <c r="H140" s="216">
        <v>1967.34</v>
      </c>
    </row>
    <row r="141" s="216" customFormat="1" ht="36" customHeight="1" spans="1:7">
      <c r="A141" s="237">
        <v>2130124</v>
      </c>
      <c r="B141" s="238" t="s">
        <v>297</v>
      </c>
      <c r="C141" s="239"/>
      <c r="D141" s="239"/>
      <c r="E141" s="239">
        <v>35</v>
      </c>
      <c r="F141" s="235" t="s">
        <v>52</v>
      </c>
      <c r="G141" s="240" t="s">
        <v>52</v>
      </c>
    </row>
    <row r="142" s="217" customFormat="1" ht="36" customHeight="1" spans="1:8">
      <c r="A142" s="237" t="s">
        <v>298</v>
      </c>
      <c r="B142" s="238" t="s">
        <v>299</v>
      </c>
      <c r="C142" s="239">
        <v>1194</v>
      </c>
      <c r="D142" s="239">
        <v>1194</v>
      </c>
      <c r="E142" s="239">
        <v>1291.00412</v>
      </c>
      <c r="F142" s="235">
        <f>E142/C142</f>
        <v>1.08124298157454</v>
      </c>
      <c r="G142" s="240">
        <f t="shared" si="13"/>
        <v>1.08079038928422</v>
      </c>
      <c r="H142" s="217">
        <v>1194.5</v>
      </c>
    </row>
    <row r="143" s="217" customFormat="1" ht="36" customHeight="1" spans="1:7">
      <c r="A143" s="237" t="s">
        <v>300</v>
      </c>
      <c r="B143" s="238" t="s">
        <v>301</v>
      </c>
      <c r="C143" s="239"/>
      <c r="D143" s="239"/>
      <c r="E143" s="239"/>
      <c r="F143" s="235" t="s">
        <v>52</v>
      </c>
      <c r="G143" s="240" t="s">
        <v>52</v>
      </c>
    </row>
    <row r="144" s="217" customFormat="1" ht="36" customHeight="1" spans="1:8">
      <c r="A144" s="237" t="s">
        <v>302</v>
      </c>
      <c r="B144" s="238" t="s">
        <v>303</v>
      </c>
      <c r="C144" s="239">
        <v>214</v>
      </c>
      <c r="D144" s="239">
        <v>214</v>
      </c>
      <c r="E144" s="239">
        <v>1893.985851</v>
      </c>
      <c r="F144" s="235">
        <f>E144/C144</f>
        <v>8.85040117289719</v>
      </c>
      <c r="G144" s="236">
        <f t="shared" si="13"/>
        <v>0.74989442444975</v>
      </c>
      <c r="H144" s="217">
        <v>2525.67</v>
      </c>
    </row>
    <row r="145" s="215" customFormat="1" ht="36" customHeight="1" spans="1:8">
      <c r="A145" s="232" t="s">
        <v>304</v>
      </c>
      <c r="B145" s="233" t="s">
        <v>305</v>
      </c>
      <c r="C145" s="234">
        <f>SUM(C146:C148)</f>
        <v>0</v>
      </c>
      <c r="D145" s="234">
        <f>SUM(D146:D148)</f>
        <v>0</v>
      </c>
      <c r="E145" s="234">
        <f>SUM(E146:E148)</f>
        <v>12388.742023</v>
      </c>
      <c r="F145" s="235" t="s">
        <v>52</v>
      </c>
      <c r="G145" s="236">
        <f t="shared" si="13"/>
        <v>1.07561891466932</v>
      </c>
      <c r="H145" s="215">
        <v>11517.78</v>
      </c>
    </row>
    <row r="146" s="217" customFormat="1" ht="36" customHeight="1" spans="1:8">
      <c r="A146" s="237" t="s">
        <v>306</v>
      </c>
      <c r="B146" s="238" t="s">
        <v>307</v>
      </c>
      <c r="C146" s="239"/>
      <c r="D146" s="239"/>
      <c r="E146" s="239">
        <v>12388.442023</v>
      </c>
      <c r="F146" s="235" t="s">
        <v>52</v>
      </c>
      <c r="G146" s="236">
        <f t="shared" si="13"/>
        <v>1.12509486160229</v>
      </c>
      <c r="H146" s="217">
        <v>11011.02</v>
      </c>
    </row>
    <row r="147" s="217" customFormat="1" ht="36" customHeight="1" spans="1:8">
      <c r="A147" s="237" t="s">
        <v>308</v>
      </c>
      <c r="B147" s="238" t="s">
        <v>309</v>
      </c>
      <c r="C147" s="239"/>
      <c r="D147" s="239"/>
      <c r="E147" s="239"/>
      <c r="F147" s="235" t="s">
        <v>52</v>
      </c>
      <c r="G147" s="236">
        <f t="shared" si="13"/>
        <v>0</v>
      </c>
      <c r="H147" s="217">
        <v>486.76</v>
      </c>
    </row>
    <row r="148" s="217" customFormat="1" ht="36" customHeight="1" spans="1:8">
      <c r="A148" s="237">
        <v>2130299</v>
      </c>
      <c r="B148" s="238" t="s">
        <v>310</v>
      </c>
      <c r="C148" s="239"/>
      <c r="D148" s="239"/>
      <c r="E148" s="239">
        <v>0.3</v>
      </c>
      <c r="F148" s="235" t="s">
        <v>52</v>
      </c>
      <c r="G148" s="236">
        <f t="shared" si="13"/>
        <v>0.015</v>
      </c>
      <c r="H148" s="217">
        <v>20</v>
      </c>
    </row>
    <row r="149" s="215" customFormat="1" ht="36" customHeight="1" spans="1:8">
      <c r="A149" s="232" t="s">
        <v>311</v>
      </c>
      <c r="B149" s="233" t="s">
        <v>312</v>
      </c>
      <c r="C149" s="234">
        <f>SUM(C152:C153)</f>
        <v>311</v>
      </c>
      <c r="D149" s="234">
        <f>SUM(D152:D153)</f>
        <v>311</v>
      </c>
      <c r="E149" s="234">
        <f>SUM(E150:E153)</f>
        <v>946.633272</v>
      </c>
      <c r="F149" s="235">
        <f>E149/C149</f>
        <v>3.04383688745981</v>
      </c>
      <c r="G149" s="236">
        <f t="shared" si="13"/>
        <v>0.485216572439068</v>
      </c>
      <c r="H149" s="215">
        <v>1950.95</v>
      </c>
    </row>
    <row r="150" s="216" customFormat="1" ht="36" customHeight="1" spans="1:8">
      <c r="A150" s="237" t="s">
        <v>313</v>
      </c>
      <c r="B150" s="238" t="s">
        <v>314</v>
      </c>
      <c r="C150" s="239"/>
      <c r="D150" s="239"/>
      <c r="E150" s="239">
        <v>94.633272</v>
      </c>
      <c r="F150" s="235" t="s">
        <v>52</v>
      </c>
      <c r="G150" s="236">
        <f t="shared" si="13"/>
        <v>0.0648239695859164</v>
      </c>
      <c r="H150" s="216">
        <v>1459.85</v>
      </c>
    </row>
    <row r="151" s="216" customFormat="1" ht="36" customHeight="1" spans="1:8">
      <c r="A151" s="237" t="s">
        <v>315</v>
      </c>
      <c r="B151" s="238" t="s">
        <v>316</v>
      </c>
      <c r="C151" s="239"/>
      <c r="D151" s="239"/>
      <c r="E151" s="239">
        <v>30</v>
      </c>
      <c r="F151" s="235" t="s">
        <v>52</v>
      </c>
      <c r="G151" s="236">
        <f t="shared" si="13"/>
        <v>1.07142857142857</v>
      </c>
      <c r="H151" s="216">
        <v>28</v>
      </c>
    </row>
    <row r="152" s="217" customFormat="1" ht="36" customHeight="1" spans="1:7">
      <c r="A152" s="237" t="s">
        <v>317</v>
      </c>
      <c r="B152" s="238" t="s">
        <v>318</v>
      </c>
      <c r="C152" s="239"/>
      <c r="D152" s="239"/>
      <c r="E152" s="239">
        <v>200</v>
      </c>
      <c r="F152" s="235" t="s">
        <v>52</v>
      </c>
      <c r="G152" s="240" t="s">
        <v>52</v>
      </c>
    </row>
    <row r="153" s="217" customFormat="1" ht="36" customHeight="1" spans="1:8">
      <c r="A153" s="237" t="s">
        <v>319</v>
      </c>
      <c r="B153" s="238" t="s">
        <v>320</v>
      </c>
      <c r="C153" s="239">
        <v>311</v>
      </c>
      <c r="D153" s="239">
        <v>311</v>
      </c>
      <c r="E153" s="239">
        <v>622</v>
      </c>
      <c r="F153" s="235">
        <f>E153/C153</f>
        <v>2</v>
      </c>
      <c r="G153" s="236">
        <f t="shared" si="13"/>
        <v>1.34312243575902</v>
      </c>
      <c r="H153" s="217">
        <v>463.1</v>
      </c>
    </row>
    <row r="154" s="215" customFormat="1" ht="36" customHeight="1" spans="1:8">
      <c r="A154" s="232" t="s">
        <v>321</v>
      </c>
      <c r="B154" s="233" t="s">
        <v>322</v>
      </c>
      <c r="C154" s="234">
        <f>C156+C155</f>
        <v>0</v>
      </c>
      <c r="D154" s="234">
        <f>D156+D155</f>
        <v>0</v>
      </c>
      <c r="E154" s="234">
        <f>SUM(E155:E156)</f>
        <v>100</v>
      </c>
      <c r="F154" s="235" t="s">
        <v>52</v>
      </c>
      <c r="G154" s="236">
        <f t="shared" si="13"/>
        <v>1.42857142857143</v>
      </c>
      <c r="H154" s="215">
        <v>70</v>
      </c>
    </row>
    <row r="155" s="217" customFormat="1" ht="36" customHeight="1" spans="1:7">
      <c r="A155" s="237">
        <v>2130505</v>
      </c>
      <c r="B155" s="238" t="s">
        <v>323</v>
      </c>
      <c r="C155" s="239"/>
      <c r="D155" s="239"/>
      <c r="E155" s="239">
        <v>30</v>
      </c>
      <c r="F155" s="235" t="s">
        <v>52</v>
      </c>
      <c r="G155" s="240" t="s">
        <v>52</v>
      </c>
    </row>
    <row r="156" s="217" customFormat="1" ht="36" customHeight="1" spans="1:8">
      <c r="A156" s="237">
        <v>2130506</v>
      </c>
      <c r="B156" s="238" t="s">
        <v>324</v>
      </c>
      <c r="C156" s="239"/>
      <c r="D156" s="239"/>
      <c r="E156" s="239">
        <v>70</v>
      </c>
      <c r="F156" s="235" t="s">
        <v>52</v>
      </c>
      <c r="G156" s="236">
        <f t="shared" si="13"/>
        <v>1</v>
      </c>
      <c r="H156" s="217">
        <v>70</v>
      </c>
    </row>
    <row r="157" s="215" customFormat="1" ht="36" customHeight="1" spans="1:8">
      <c r="A157" s="232" t="s">
        <v>325</v>
      </c>
      <c r="B157" s="233" t="s">
        <v>326</v>
      </c>
      <c r="C157" s="234">
        <f>C158</f>
        <v>2227</v>
      </c>
      <c r="D157" s="234">
        <f>D158</f>
        <v>2942</v>
      </c>
      <c r="E157" s="234">
        <f>E158</f>
        <v>1395.008545</v>
      </c>
      <c r="F157" s="235">
        <f>E157/C157</f>
        <v>0.626407070049394</v>
      </c>
      <c r="G157" s="236">
        <f t="shared" si="13"/>
        <v>0.626325509924617</v>
      </c>
      <c r="H157" s="215">
        <v>2227.29</v>
      </c>
    </row>
    <row r="158" s="217" customFormat="1" ht="36" customHeight="1" spans="1:8">
      <c r="A158" s="237" t="s">
        <v>327</v>
      </c>
      <c r="B158" s="238" t="s">
        <v>328</v>
      </c>
      <c r="C158" s="239">
        <v>2227</v>
      </c>
      <c r="D158" s="239">
        <f>2227+715</f>
        <v>2942</v>
      </c>
      <c r="E158" s="239">
        <v>1395.008545</v>
      </c>
      <c r="F158" s="235">
        <f>E158/C158</f>
        <v>0.626407070049394</v>
      </c>
      <c r="G158" s="236">
        <f t="shared" si="13"/>
        <v>0.626325509924617</v>
      </c>
      <c r="H158" s="217">
        <v>2227.29</v>
      </c>
    </row>
    <row r="159" s="218" customFormat="1" ht="36" customHeight="1" spans="1:8">
      <c r="A159" s="232" t="s">
        <v>329</v>
      </c>
      <c r="B159" s="233" t="s">
        <v>330</v>
      </c>
      <c r="C159" s="234"/>
      <c r="D159" s="234"/>
      <c r="E159" s="234">
        <v>16.92</v>
      </c>
      <c r="F159" s="235" t="s">
        <v>52</v>
      </c>
      <c r="G159" s="236">
        <f t="shared" si="13"/>
        <v>0.759425493716338</v>
      </c>
      <c r="H159" s="218">
        <v>22.28</v>
      </c>
    </row>
    <row r="160" s="216" customFormat="1" ht="36" customHeight="1" spans="1:8">
      <c r="A160" s="237" t="s">
        <v>331</v>
      </c>
      <c r="B160" s="238" t="s">
        <v>332</v>
      </c>
      <c r="C160" s="239"/>
      <c r="D160" s="239"/>
      <c r="E160" s="239">
        <v>16.92</v>
      </c>
      <c r="F160" s="235" t="s">
        <v>52</v>
      </c>
      <c r="G160" s="236">
        <f t="shared" si="13"/>
        <v>0.759425493716338</v>
      </c>
      <c r="H160" s="216">
        <v>22.28</v>
      </c>
    </row>
    <row r="161" s="218" customFormat="1" ht="36" customHeight="1" spans="1:8">
      <c r="A161" s="232" t="s">
        <v>333</v>
      </c>
      <c r="B161" s="233" t="s">
        <v>334</v>
      </c>
      <c r="C161" s="234"/>
      <c r="D161" s="234"/>
      <c r="E161" s="234">
        <v>300</v>
      </c>
      <c r="F161" s="235" t="s">
        <v>52</v>
      </c>
      <c r="G161" s="236">
        <f t="shared" si="13"/>
        <v>27.2727272727273</v>
      </c>
      <c r="H161" s="218">
        <v>11</v>
      </c>
    </row>
    <row r="162" s="218" customFormat="1" ht="36" customHeight="1" spans="1:7">
      <c r="A162" s="232" t="s">
        <v>335</v>
      </c>
      <c r="B162" s="233" t="s">
        <v>336</v>
      </c>
      <c r="C162" s="234"/>
      <c r="D162" s="234"/>
      <c r="E162" s="234">
        <v>290</v>
      </c>
      <c r="F162" s="235" t="s">
        <v>52</v>
      </c>
      <c r="G162" s="240" t="s">
        <v>52</v>
      </c>
    </row>
    <row r="163" s="216" customFormat="1" ht="36" customHeight="1" spans="1:7">
      <c r="A163" s="237" t="s">
        <v>337</v>
      </c>
      <c r="B163" s="238" t="s">
        <v>338</v>
      </c>
      <c r="C163" s="239"/>
      <c r="D163" s="239"/>
      <c r="E163" s="239">
        <v>290</v>
      </c>
      <c r="F163" s="235" t="s">
        <v>52</v>
      </c>
      <c r="G163" s="240" t="s">
        <v>52</v>
      </c>
    </row>
    <row r="164" s="218" customFormat="1" ht="36" customHeight="1" spans="1:8">
      <c r="A164" s="232" t="s">
        <v>339</v>
      </c>
      <c r="B164" s="233" t="s">
        <v>340</v>
      </c>
      <c r="C164" s="234"/>
      <c r="D164" s="234"/>
      <c r="E164" s="234">
        <v>10</v>
      </c>
      <c r="F164" s="235" t="s">
        <v>52</v>
      </c>
      <c r="G164" s="240">
        <f t="shared" si="13"/>
        <v>0.909090909090909</v>
      </c>
      <c r="H164" s="218">
        <v>11</v>
      </c>
    </row>
    <row r="165" s="216" customFormat="1" ht="36" customHeight="1" spans="1:8">
      <c r="A165" s="237" t="s">
        <v>341</v>
      </c>
      <c r="B165" s="238" t="s">
        <v>342</v>
      </c>
      <c r="C165" s="239"/>
      <c r="D165" s="239"/>
      <c r="E165" s="239">
        <v>10</v>
      </c>
      <c r="F165" s="235" t="s">
        <v>52</v>
      </c>
      <c r="G165" s="240">
        <f t="shared" si="13"/>
        <v>0.909090909090909</v>
      </c>
      <c r="H165" s="216">
        <v>11</v>
      </c>
    </row>
    <row r="166" s="218" customFormat="1" ht="36" customHeight="1" spans="1:7">
      <c r="A166" s="232" t="s">
        <v>343</v>
      </c>
      <c r="B166" s="233" t="s">
        <v>344</v>
      </c>
      <c r="C166" s="234"/>
      <c r="D166" s="234"/>
      <c r="E166" s="234">
        <v>239.95834</v>
      </c>
      <c r="F166" s="235" t="s">
        <v>52</v>
      </c>
      <c r="G166" s="240" t="s">
        <v>52</v>
      </c>
    </row>
    <row r="167" s="218" customFormat="1" ht="36" customHeight="1" spans="1:7">
      <c r="A167" s="232" t="s">
        <v>345</v>
      </c>
      <c r="B167" s="233" t="s">
        <v>346</v>
      </c>
      <c r="C167" s="234"/>
      <c r="D167" s="234"/>
      <c r="E167" s="234">
        <v>239.95834</v>
      </c>
      <c r="F167" s="235" t="s">
        <v>52</v>
      </c>
      <c r="G167" s="240" t="s">
        <v>52</v>
      </c>
    </row>
    <row r="168" s="216" customFormat="1" ht="36" customHeight="1" spans="1:7">
      <c r="A168" s="237" t="s">
        <v>347</v>
      </c>
      <c r="B168" s="238" t="s">
        <v>348</v>
      </c>
      <c r="C168" s="239"/>
      <c r="D168" s="239"/>
      <c r="E168" s="239">
        <v>239.95834</v>
      </c>
      <c r="F168" s="235" t="s">
        <v>52</v>
      </c>
      <c r="G168" s="240" t="s">
        <v>52</v>
      </c>
    </row>
    <row r="169" s="215" customFormat="1" ht="36" customHeight="1" spans="1:8">
      <c r="A169" s="232">
        <v>221</v>
      </c>
      <c r="B169" s="233" t="s">
        <v>61</v>
      </c>
      <c r="C169" s="234">
        <f>C172</f>
        <v>0</v>
      </c>
      <c r="D169" s="234">
        <f>D172</f>
        <v>0</v>
      </c>
      <c r="E169" s="234">
        <f>E170+E172</f>
        <v>1810.2052</v>
      </c>
      <c r="F169" s="235" t="s">
        <v>52</v>
      </c>
      <c r="G169" s="240">
        <f>E169/H169</f>
        <v>385.150042553191</v>
      </c>
      <c r="H169" s="215">
        <v>4.7</v>
      </c>
    </row>
    <row r="170" s="215" customFormat="1" ht="36" customHeight="1" spans="1:7">
      <c r="A170" s="232" t="s">
        <v>349</v>
      </c>
      <c r="B170" s="233" t="s">
        <v>350</v>
      </c>
      <c r="C170" s="234"/>
      <c r="D170" s="234"/>
      <c r="E170" s="234">
        <v>1808.6609</v>
      </c>
      <c r="F170" s="235" t="s">
        <v>52</v>
      </c>
      <c r="G170" s="240" t="s">
        <v>52</v>
      </c>
    </row>
    <row r="171" s="217" customFormat="1" ht="36" customHeight="1" spans="1:7">
      <c r="A171" s="237" t="s">
        <v>351</v>
      </c>
      <c r="B171" s="238" t="s">
        <v>352</v>
      </c>
      <c r="C171" s="239"/>
      <c r="D171" s="239"/>
      <c r="E171" s="239">
        <v>1808.6609</v>
      </c>
      <c r="F171" s="235" t="s">
        <v>52</v>
      </c>
      <c r="G171" s="240" t="s">
        <v>52</v>
      </c>
    </row>
    <row r="172" s="215" customFormat="1" ht="36" customHeight="1" spans="1:8">
      <c r="A172" s="232">
        <v>22102</v>
      </c>
      <c r="B172" s="233" t="s">
        <v>353</v>
      </c>
      <c r="C172" s="234">
        <f>C173</f>
        <v>0</v>
      </c>
      <c r="D172" s="234">
        <f>D173</f>
        <v>0</v>
      </c>
      <c r="E172" s="234">
        <f>E173</f>
        <v>1.5443</v>
      </c>
      <c r="F172" s="235" t="s">
        <v>52</v>
      </c>
      <c r="G172" s="236">
        <f>E172/H172</f>
        <v>0.328574468085106</v>
      </c>
      <c r="H172" s="215">
        <v>4.7</v>
      </c>
    </row>
    <row r="173" s="217" customFormat="1" ht="36" customHeight="1" spans="1:8">
      <c r="A173" s="237">
        <v>2210203</v>
      </c>
      <c r="B173" s="238" t="s">
        <v>354</v>
      </c>
      <c r="C173" s="239"/>
      <c r="D173" s="239"/>
      <c r="E173" s="239">
        <v>1.5443</v>
      </c>
      <c r="F173" s="235" t="s">
        <v>52</v>
      </c>
      <c r="G173" s="236">
        <f>E173/H173</f>
        <v>0.328574468085106</v>
      </c>
      <c r="H173" s="217">
        <v>4.7</v>
      </c>
    </row>
    <row r="174" s="215" customFormat="1" ht="36" customHeight="1" spans="1:8">
      <c r="A174" s="232">
        <v>224</v>
      </c>
      <c r="B174" s="233" t="s">
        <v>62</v>
      </c>
      <c r="C174" s="234">
        <f>C175</f>
        <v>100</v>
      </c>
      <c r="D174" s="234">
        <f>D175</f>
        <v>100</v>
      </c>
      <c r="E174" s="234">
        <v>49.56</v>
      </c>
      <c r="F174" s="235">
        <f>E174/C174</f>
        <v>0.4956</v>
      </c>
      <c r="G174" s="236">
        <f>E174/H174</f>
        <v>0.883422459893048</v>
      </c>
      <c r="H174" s="215">
        <v>56.1</v>
      </c>
    </row>
    <row r="175" s="215" customFormat="1" ht="36" customHeight="1" spans="1:8">
      <c r="A175" s="232">
        <v>22402</v>
      </c>
      <c r="B175" s="233" t="s">
        <v>355</v>
      </c>
      <c r="C175" s="234">
        <f>C176</f>
        <v>100</v>
      </c>
      <c r="D175" s="234">
        <f>D176</f>
        <v>100</v>
      </c>
      <c r="E175" s="234">
        <v>49.56</v>
      </c>
      <c r="F175" s="235">
        <f>E175/C175</f>
        <v>0.4956</v>
      </c>
      <c r="G175" s="236">
        <f>E175/H175</f>
        <v>0.883422459893048</v>
      </c>
      <c r="H175" s="215">
        <v>56.1</v>
      </c>
    </row>
    <row r="176" s="217" customFormat="1" ht="36" customHeight="1" spans="1:8">
      <c r="A176" s="237">
        <v>2240299</v>
      </c>
      <c r="B176" s="238" t="s">
        <v>356</v>
      </c>
      <c r="C176" s="239">
        <v>100</v>
      </c>
      <c r="D176" s="239">
        <v>100</v>
      </c>
      <c r="E176" s="239">
        <v>49.56</v>
      </c>
      <c r="F176" s="235">
        <f>E176/C176</f>
        <v>0.4956</v>
      </c>
      <c r="G176" s="236">
        <f>E176/H176</f>
        <v>0.883422459893048</v>
      </c>
      <c r="H176" s="217">
        <v>56.1</v>
      </c>
    </row>
    <row r="177" s="215" customFormat="1" ht="36" customHeight="1" spans="1:7">
      <c r="A177" s="232">
        <v>227</v>
      </c>
      <c r="B177" s="233" t="s">
        <v>63</v>
      </c>
      <c r="C177" s="234">
        <v>599</v>
      </c>
      <c r="D177" s="234">
        <v>599</v>
      </c>
      <c r="E177" s="234"/>
      <c r="F177" s="235">
        <f>E177/C177</f>
        <v>0</v>
      </c>
      <c r="G177" s="240" t="s">
        <v>52</v>
      </c>
    </row>
  </sheetData>
  <mergeCells count="8">
    <mergeCell ref="A1:G1"/>
    <mergeCell ref="A2:G2"/>
    <mergeCell ref="A3:B3"/>
    <mergeCell ref="C3:C4"/>
    <mergeCell ref="D3:D4"/>
    <mergeCell ref="E3:E4"/>
    <mergeCell ref="F3:F4"/>
    <mergeCell ref="G3:G4"/>
  </mergeCells>
  <pageMargins left="0.196527777777778" right="0.15625" top="0.393055555555556" bottom="0.313888888888889" header="0.15625" footer="0.196527777777778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H19" sqref="H19"/>
    </sheetView>
  </sheetViews>
  <sheetFormatPr defaultColWidth="9.95833333333333" defaultRowHeight="14.25" outlineLevelCol="4"/>
  <cols>
    <col min="1" max="1" width="17.2833333333333" style="9" customWidth="1"/>
    <col min="2" max="2" width="50.4666666666667" style="9" customWidth="1"/>
    <col min="3" max="3" width="11.8916666666667" style="9"/>
    <col min="4" max="16384" width="9.95833333333333" style="9"/>
  </cols>
  <sheetData>
    <row r="1" s="9" customFormat="1" ht="37.5" customHeight="1" spans="1:3">
      <c r="A1" s="10" t="s">
        <v>357</v>
      </c>
      <c r="B1" s="10"/>
      <c r="C1" s="10"/>
    </row>
    <row r="2" s="9" customFormat="1" ht="21" customHeight="1" spans="1:5">
      <c r="A2" s="207"/>
      <c r="B2" s="207"/>
      <c r="C2" s="208" t="s">
        <v>25</v>
      </c>
      <c r="D2" s="208"/>
      <c r="E2" s="208"/>
    </row>
    <row r="3" s="9" customFormat="1" ht="25.5" customHeight="1" spans="1:3">
      <c r="A3" s="179" t="s">
        <v>358</v>
      </c>
      <c r="B3" s="179"/>
      <c r="C3" s="209" t="s">
        <v>29</v>
      </c>
    </row>
    <row r="4" s="9" customFormat="1" ht="25.5" customHeight="1" spans="1:3">
      <c r="A4" s="131" t="s">
        <v>44</v>
      </c>
      <c r="B4" s="131" t="s">
        <v>26</v>
      </c>
      <c r="C4" s="147"/>
    </row>
    <row r="5" s="9" customFormat="1" ht="21.75" customHeight="1" spans="1:3">
      <c r="A5" s="210" t="s">
        <v>359</v>
      </c>
      <c r="B5" s="210" t="s">
        <v>360</v>
      </c>
      <c r="C5" s="199">
        <f>SUM(C6:C8)</f>
        <v>6479.411101</v>
      </c>
    </row>
    <row r="6" s="9" customFormat="1" ht="21.75" customHeight="1" spans="1:3">
      <c r="A6" s="138" t="s">
        <v>361</v>
      </c>
      <c r="B6" s="138" t="s">
        <v>362</v>
      </c>
      <c r="C6" s="203">
        <v>4706.53474</v>
      </c>
    </row>
    <row r="7" s="9" customFormat="1" ht="21.75" customHeight="1" spans="1:3">
      <c r="A7" s="138" t="s">
        <v>363</v>
      </c>
      <c r="B7" s="138" t="s">
        <v>364</v>
      </c>
      <c r="C7" s="203">
        <v>1313.561561</v>
      </c>
    </row>
    <row r="8" s="9" customFormat="1" ht="21.75" customHeight="1" spans="1:3">
      <c r="A8" s="138" t="s">
        <v>365</v>
      </c>
      <c r="B8" s="138" t="s">
        <v>366</v>
      </c>
      <c r="C8" s="203">
        <v>459.3148</v>
      </c>
    </row>
    <row r="9" s="9" customFormat="1" ht="21.75" customHeight="1" spans="1:3">
      <c r="A9" s="210" t="s">
        <v>367</v>
      </c>
      <c r="B9" s="210" t="s">
        <v>368</v>
      </c>
      <c r="C9" s="199">
        <f>SUM(C10:C13)</f>
        <v>445.88886</v>
      </c>
    </row>
    <row r="10" s="9" customFormat="1" ht="21.75" customHeight="1" spans="1:3">
      <c r="A10" s="138" t="s">
        <v>369</v>
      </c>
      <c r="B10" s="138" t="s">
        <v>370</v>
      </c>
      <c r="C10" s="203">
        <f>241.881208+152.6388</f>
        <v>394.520008</v>
      </c>
    </row>
    <row r="11" s="9" customFormat="1" ht="21.75" customHeight="1" spans="1:3">
      <c r="A11" s="138" t="s">
        <v>371</v>
      </c>
      <c r="B11" s="138" t="s">
        <v>372</v>
      </c>
      <c r="C11" s="211">
        <v>1.2</v>
      </c>
    </row>
    <row r="12" s="9" customFormat="1" ht="21.75" customHeight="1" spans="1:3">
      <c r="A12" s="138" t="s">
        <v>373</v>
      </c>
      <c r="B12" s="138" t="s">
        <v>374</v>
      </c>
      <c r="C12" s="203">
        <v>30.413052</v>
      </c>
    </row>
    <row r="13" s="9" customFormat="1" ht="21.75" customHeight="1" spans="1:3">
      <c r="A13" s="138" t="s">
        <v>375</v>
      </c>
      <c r="B13" s="138" t="s">
        <v>376</v>
      </c>
      <c r="C13" s="203">
        <v>19.7558</v>
      </c>
    </row>
    <row r="14" s="9" customFormat="1" ht="21.75" customHeight="1" spans="1:3">
      <c r="A14" s="210">
        <v>503</v>
      </c>
      <c r="B14" s="210" t="s">
        <v>377</v>
      </c>
      <c r="C14" s="199">
        <f>C15</f>
        <v>0</v>
      </c>
    </row>
    <row r="15" s="9" customFormat="1" ht="21.75" customHeight="1" spans="1:3">
      <c r="A15" s="138">
        <v>50306</v>
      </c>
      <c r="B15" s="138" t="s">
        <v>378</v>
      </c>
      <c r="C15" s="202">
        <v>0</v>
      </c>
    </row>
    <row r="16" s="9" customFormat="1" ht="21.75" customHeight="1" spans="1:3">
      <c r="A16" s="210" t="s">
        <v>379</v>
      </c>
      <c r="B16" s="210" t="s">
        <v>380</v>
      </c>
      <c r="C16" s="199">
        <f>SUM(C17:C18)</f>
        <v>2878.3918</v>
      </c>
    </row>
    <row r="17" s="9" customFormat="1" ht="21.75" customHeight="1" spans="1:3">
      <c r="A17" s="138" t="s">
        <v>381</v>
      </c>
      <c r="B17" s="138" t="s">
        <v>382</v>
      </c>
      <c r="C17" s="203">
        <v>2873.6878</v>
      </c>
    </row>
    <row r="18" s="9" customFormat="1" ht="21.75" customHeight="1" spans="1:3">
      <c r="A18" s="138" t="s">
        <v>383</v>
      </c>
      <c r="B18" s="138" t="s">
        <v>384</v>
      </c>
      <c r="C18" s="203">
        <v>4.704</v>
      </c>
    </row>
    <row r="19" s="9" customFormat="1" ht="21.75" customHeight="1" spans="1:3">
      <c r="A19" s="210" t="s">
        <v>385</v>
      </c>
      <c r="B19" s="210" t="s">
        <v>386</v>
      </c>
      <c r="C19" s="199">
        <f>SUM(C20:C22)</f>
        <v>425.9106</v>
      </c>
    </row>
    <row r="20" s="9" customFormat="1" ht="21.75" customHeight="1" spans="1:3">
      <c r="A20" s="138" t="s">
        <v>387</v>
      </c>
      <c r="B20" s="138" t="s">
        <v>388</v>
      </c>
      <c r="C20" s="203">
        <v>155.3339</v>
      </c>
    </row>
    <row r="21" s="9" customFormat="1" ht="21.75" customHeight="1" spans="1:3">
      <c r="A21" s="138" t="s">
        <v>389</v>
      </c>
      <c r="B21" s="138" t="s">
        <v>390</v>
      </c>
      <c r="C21" s="203">
        <v>243.1286</v>
      </c>
    </row>
    <row r="22" s="9" customFormat="1" ht="21.75" customHeight="1" spans="1:3">
      <c r="A22" s="138" t="s">
        <v>391</v>
      </c>
      <c r="B22" s="138" t="s">
        <v>392</v>
      </c>
      <c r="C22" s="203">
        <v>27.4481</v>
      </c>
    </row>
    <row r="23" s="9" customFormat="1" ht="21.75" customHeight="1" spans="1:3">
      <c r="A23" s="141" t="s">
        <v>393</v>
      </c>
      <c r="B23" s="141"/>
      <c r="C23" s="212">
        <f>C5+C9+C14+C16+C19</f>
        <v>10229.602361</v>
      </c>
    </row>
  </sheetData>
  <mergeCells count="4">
    <mergeCell ref="A1:C1"/>
    <mergeCell ref="A3:B3"/>
    <mergeCell ref="A23:B23"/>
    <mergeCell ref="C3:C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workbookViewId="0">
      <selection activeCell="F5" sqref="F5"/>
    </sheetView>
  </sheetViews>
  <sheetFormatPr defaultColWidth="9.95833333333333" defaultRowHeight="14.25" outlineLevelCol="3"/>
  <cols>
    <col min="1" max="1" width="33.875" style="9" customWidth="1"/>
    <col min="2" max="4" width="20.6" style="9" customWidth="1"/>
    <col min="5" max="5" width="11.475" style="9"/>
    <col min="6" max="6" width="13.9666666666667" style="9"/>
    <col min="7" max="16384" width="9.95833333333333" style="9"/>
  </cols>
  <sheetData>
    <row r="1" s="9" customFormat="1" ht="40.5" customHeight="1" spans="1:4">
      <c r="A1" s="191" t="s">
        <v>394</v>
      </c>
      <c r="B1" s="191"/>
      <c r="C1" s="191"/>
      <c r="D1" s="191"/>
    </row>
    <row r="2" s="9" customFormat="1" ht="20.25" customHeight="1" spans="1:4">
      <c r="A2" s="192" t="s">
        <v>395</v>
      </c>
      <c r="B2" s="192"/>
      <c r="C2" s="192"/>
      <c r="D2" s="192"/>
    </row>
    <row r="3" s="9" customFormat="1" spans="1:4">
      <c r="A3" s="193"/>
      <c r="B3" s="194" t="s">
        <v>25</v>
      </c>
      <c r="C3" s="194"/>
      <c r="D3" s="194"/>
    </row>
    <row r="4" s="9" customFormat="1" ht="33.75" customHeight="1" spans="1:4">
      <c r="A4" s="195" t="s">
        <v>396</v>
      </c>
      <c r="B4" s="195" t="s">
        <v>397</v>
      </c>
      <c r="C4" s="195" t="s">
        <v>398</v>
      </c>
      <c r="D4" s="196" t="s">
        <v>399</v>
      </c>
    </row>
    <row r="5" s="9" customFormat="1" ht="36.75" customHeight="1" spans="1:4">
      <c r="A5" s="197" t="s">
        <v>400</v>
      </c>
      <c r="B5" s="198">
        <f>SUM(B6:B8)</f>
        <v>86</v>
      </c>
      <c r="C5" s="198">
        <f>SUM(C6:C8)</f>
        <v>86</v>
      </c>
      <c r="D5" s="199">
        <f>SUM(D6:D8)</f>
        <v>30.413052</v>
      </c>
    </row>
    <row r="6" s="9" customFormat="1" ht="28.5" customHeight="1" spans="1:4">
      <c r="A6" s="200" t="s">
        <v>401</v>
      </c>
      <c r="B6" s="201">
        <v>0</v>
      </c>
      <c r="C6" s="201">
        <v>0</v>
      </c>
      <c r="D6" s="202"/>
    </row>
    <row r="7" s="9" customFormat="1" ht="28.5" customHeight="1" spans="1:4">
      <c r="A7" s="200" t="s">
        <v>402</v>
      </c>
      <c r="B7" s="201">
        <v>3.5</v>
      </c>
      <c r="C7" s="201">
        <v>3.5</v>
      </c>
      <c r="D7" s="202"/>
    </row>
    <row r="8" s="9" customFormat="1" ht="28.5" customHeight="1" spans="1:4">
      <c r="A8" s="200" t="s">
        <v>403</v>
      </c>
      <c r="B8" s="201">
        <v>82.5</v>
      </c>
      <c r="C8" s="201">
        <v>82.5</v>
      </c>
      <c r="D8" s="203">
        <f>SUM(D9:D11)</f>
        <v>30.413052</v>
      </c>
    </row>
    <row r="9" s="9" customFormat="1" ht="28.5" customHeight="1" spans="1:4">
      <c r="A9" s="200" t="s">
        <v>404</v>
      </c>
      <c r="B9" s="201">
        <v>82.5</v>
      </c>
      <c r="C9" s="201">
        <v>82.5</v>
      </c>
      <c r="D9" s="202">
        <v>30.413052</v>
      </c>
    </row>
    <row r="10" s="9" customFormat="1" ht="28.5" customHeight="1" spans="1:4">
      <c r="A10" s="204" t="s">
        <v>405</v>
      </c>
      <c r="B10" s="205"/>
      <c r="C10" s="205"/>
      <c r="D10" s="206"/>
    </row>
  </sheetData>
  <mergeCells count="3">
    <mergeCell ref="A1:D1"/>
    <mergeCell ref="A2:D2"/>
    <mergeCell ref="B3:D3"/>
  </mergeCells>
  <pageMargins left="0.196527777777778" right="0.1562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O15"/>
  <sheetViews>
    <sheetView workbookViewId="0">
      <selection activeCell="H6" sqref="H6"/>
    </sheetView>
  </sheetViews>
  <sheetFormatPr defaultColWidth="9.95833333333333" defaultRowHeight="14.25"/>
  <cols>
    <col min="1" max="1" width="30.0083333333333" style="130" customWidth="1"/>
    <col min="2" max="6" width="13.6916666666667" style="130" customWidth="1"/>
    <col min="7" max="7" width="9.95833333333333" style="130"/>
    <col min="8" max="8" width="12.4416666666667" style="130" customWidth="1"/>
    <col min="9" max="234" width="9.95833333333333" style="130"/>
    <col min="235" max="16384" width="9.95833333333333" style="9"/>
  </cols>
  <sheetData>
    <row r="1" s="126" customFormat="1" ht="42.95" customHeight="1" spans="1:6">
      <c r="A1" s="10" t="s">
        <v>406</v>
      </c>
      <c r="B1" s="10"/>
      <c r="C1" s="10"/>
      <c r="D1" s="10"/>
      <c r="E1" s="10"/>
      <c r="F1" s="10"/>
    </row>
    <row r="2" s="9" customFormat="1" ht="32.25" customHeight="1" spans="1:249">
      <c r="A2" s="127"/>
      <c r="B2" s="128"/>
      <c r="C2" s="128"/>
      <c r="D2" s="127"/>
      <c r="E2" s="91" t="s">
        <v>25</v>
      </c>
      <c r="F2" s="91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="130" customFormat="1" ht="27" customHeight="1" spans="1:237">
      <c r="A3" s="131" t="s">
        <v>407</v>
      </c>
      <c r="B3" s="131" t="s">
        <v>27</v>
      </c>
      <c r="C3" s="131" t="s">
        <v>28</v>
      </c>
      <c r="D3" s="131" t="s">
        <v>29</v>
      </c>
      <c r="E3" s="131" t="s">
        <v>30</v>
      </c>
      <c r="F3" s="147" t="s">
        <v>31</v>
      </c>
      <c r="H3" s="148"/>
      <c r="IA3" s="9"/>
      <c r="IB3" s="9"/>
      <c r="IC3" s="9"/>
    </row>
    <row r="4" s="130" customFormat="1" spans="1:237">
      <c r="A4" s="135"/>
      <c r="B4" s="131"/>
      <c r="C4" s="131"/>
      <c r="D4" s="135"/>
      <c r="E4" s="135"/>
      <c r="F4" s="149"/>
      <c r="IA4" s="9"/>
      <c r="IB4" s="9"/>
      <c r="IC4" s="9"/>
    </row>
    <row r="5" s="146" customFormat="1" ht="30" customHeight="1" spans="1:6">
      <c r="A5" s="138" t="s">
        <v>408</v>
      </c>
      <c r="B5" s="139"/>
      <c r="C5" s="139"/>
      <c r="D5" s="139"/>
      <c r="E5" s="139"/>
      <c r="F5" s="144"/>
    </row>
    <row r="6" s="130" customFormat="1" ht="30" customHeight="1" spans="1:237">
      <c r="A6" s="138" t="s">
        <v>409</v>
      </c>
      <c r="B6" s="139"/>
      <c r="C6" s="139"/>
      <c r="D6" s="139"/>
      <c r="E6" s="139"/>
      <c r="F6" s="144"/>
      <c r="IA6" s="9"/>
      <c r="IB6" s="9"/>
      <c r="IC6" s="9"/>
    </row>
    <row r="7" s="130" customFormat="1" ht="30" customHeight="1" spans="1:237">
      <c r="A7" s="138" t="s">
        <v>410</v>
      </c>
      <c r="B7" s="139"/>
      <c r="C7" s="139"/>
      <c r="D7" s="139"/>
      <c r="E7" s="139"/>
      <c r="F7" s="144"/>
      <c r="IA7" s="9"/>
      <c r="IB7" s="9"/>
      <c r="IC7" s="9"/>
    </row>
    <row r="8" s="130" customFormat="1" ht="30" customHeight="1" spans="1:237">
      <c r="A8" s="138" t="s">
        <v>411</v>
      </c>
      <c r="B8" s="139"/>
      <c r="C8" s="139"/>
      <c r="D8" s="139"/>
      <c r="E8" s="139"/>
      <c r="F8" s="144"/>
      <c r="IA8" s="9"/>
      <c r="IB8" s="9"/>
      <c r="IC8" s="9"/>
    </row>
    <row r="9" s="130" customFormat="1" ht="30" customHeight="1" spans="1:237">
      <c r="A9" s="138" t="s">
        <v>412</v>
      </c>
      <c r="B9" s="139"/>
      <c r="C9" s="139"/>
      <c r="D9" s="139"/>
      <c r="E9" s="139"/>
      <c r="F9" s="144"/>
      <c r="IA9" s="9"/>
      <c r="IB9" s="9"/>
      <c r="IC9" s="9"/>
    </row>
    <row r="10" s="130" customFormat="1" ht="30" customHeight="1" spans="1:237">
      <c r="A10" s="138" t="s">
        <v>413</v>
      </c>
      <c r="B10" s="139"/>
      <c r="C10" s="139"/>
      <c r="D10" s="139"/>
      <c r="E10" s="139"/>
      <c r="F10" s="144"/>
      <c r="IA10" s="9"/>
      <c r="IB10" s="9"/>
      <c r="IC10" s="9"/>
    </row>
    <row r="11" s="130" customFormat="1" ht="30" customHeight="1" spans="1:237">
      <c r="A11" s="138" t="s">
        <v>414</v>
      </c>
      <c r="B11" s="139"/>
      <c r="C11" s="139"/>
      <c r="D11" s="139"/>
      <c r="E11" s="139"/>
      <c r="F11" s="144"/>
      <c r="IA11" s="9"/>
      <c r="IB11" s="9"/>
      <c r="IC11" s="9"/>
    </row>
    <row r="12" s="130" customFormat="1" ht="30" customHeight="1" spans="1:237">
      <c r="A12" s="138" t="s">
        <v>415</v>
      </c>
      <c r="B12" s="139"/>
      <c r="C12" s="139"/>
      <c r="D12" s="139"/>
      <c r="E12" s="139"/>
      <c r="F12" s="144"/>
      <c r="IA12" s="9"/>
      <c r="IB12" s="9"/>
      <c r="IC12" s="9"/>
    </row>
    <row r="13" s="130" customFormat="1" ht="30" customHeight="1" spans="1:237">
      <c r="A13" s="141" t="s">
        <v>416</v>
      </c>
      <c r="B13" s="142"/>
      <c r="C13" s="142"/>
      <c r="D13" s="141"/>
      <c r="E13" s="142"/>
      <c r="F13" s="190"/>
      <c r="IA13" s="9"/>
      <c r="IB13" s="9"/>
      <c r="IC13" s="9"/>
    </row>
    <row r="14" s="130" customFormat="1" ht="27" customHeight="1" spans="1:237">
      <c r="A14" s="9"/>
      <c r="B14" s="9"/>
      <c r="C14" s="9"/>
      <c r="D14" s="9"/>
      <c r="E14" s="9"/>
      <c r="F14" s="9"/>
      <c r="IA14" s="9"/>
      <c r="IB14" s="9"/>
      <c r="IC14" s="9"/>
    </row>
    <row r="15" s="9" customFormat="1" spans="1:234">
      <c r="A15" s="30" t="s">
        <v>417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</row>
  </sheetData>
  <mergeCells count="8">
    <mergeCell ref="A1:F1"/>
    <mergeCell ref="E2:F2"/>
    <mergeCell ref="A3:A4"/>
    <mergeCell ref="B3:B4"/>
    <mergeCell ref="C3:C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0"/>
  <sheetViews>
    <sheetView workbookViewId="0">
      <selection activeCell="I8" sqref="I8"/>
    </sheetView>
  </sheetViews>
  <sheetFormatPr defaultColWidth="9.95833333333333" defaultRowHeight="14.25"/>
  <cols>
    <col min="1" max="1" width="12.8583333333333" style="178" customWidth="1"/>
    <col min="2" max="2" width="22.8166666666667" style="130" customWidth="1"/>
    <col min="3" max="5" width="11.75" style="130" customWidth="1"/>
    <col min="6" max="6" width="11.3333333333333" style="151"/>
    <col min="7" max="7" width="12.5833333333333" style="151"/>
    <col min="8" max="8" width="22.8166666666667" style="9" hidden="1" customWidth="1"/>
    <col min="9" max="11" width="20.7416666666667" style="9" customWidth="1"/>
    <col min="12" max="13" width="13.9666666666667" style="9"/>
    <col min="14" max="16384" width="9.95833333333333" style="9"/>
  </cols>
  <sheetData>
    <row r="1" s="126" customFormat="1" ht="42.95" customHeight="1" spans="1:7">
      <c r="A1" s="10" t="s">
        <v>418</v>
      </c>
      <c r="B1" s="10"/>
      <c r="C1" s="10"/>
      <c r="D1" s="10"/>
      <c r="E1" s="10"/>
      <c r="F1" s="153"/>
      <c r="G1" s="153"/>
    </row>
    <row r="2" s="9" customFormat="1" ht="18.95" customHeight="1" spans="1:7">
      <c r="A2" s="178"/>
      <c r="B2" s="127"/>
      <c r="C2" s="127"/>
      <c r="D2" s="127"/>
      <c r="E2" s="127"/>
      <c r="F2" s="156" t="s">
        <v>25</v>
      </c>
      <c r="G2" s="156"/>
    </row>
    <row r="3" s="9" customFormat="1" ht="27" customHeight="1" spans="1:7">
      <c r="A3" s="179" t="s">
        <v>42</v>
      </c>
      <c r="B3" s="179"/>
      <c r="C3" s="179" t="s">
        <v>27</v>
      </c>
      <c r="D3" s="179" t="s">
        <v>28</v>
      </c>
      <c r="E3" s="179" t="s">
        <v>29</v>
      </c>
      <c r="F3" s="180" t="s">
        <v>30</v>
      </c>
      <c r="G3" s="180" t="s">
        <v>43</v>
      </c>
    </row>
    <row r="4" s="9" customFormat="1" ht="15" spans="1:8">
      <c r="A4" s="134" t="s">
        <v>44</v>
      </c>
      <c r="B4" s="131" t="s">
        <v>26</v>
      </c>
      <c r="C4" s="131"/>
      <c r="D4" s="131"/>
      <c r="E4" s="135"/>
      <c r="F4" s="136"/>
      <c r="G4" s="136"/>
      <c r="H4" s="181" t="s">
        <v>32</v>
      </c>
    </row>
    <row r="5" s="146" customFormat="1" ht="27" customHeight="1" spans="1:8">
      <c r="A5" s="182" t="s">
        <v>419</v>
      </c>
      <c r="B5" s="182"/>
      <c r="C5" s="88">
        <f>C6</f>
        <v>2220</v>
      </c>
      <c r="D5" s="88">
        <f>SUM(D6:D7)</f>
        <v>2220</v>
      </c>
      <c r="E5" s="88">
        <f>SUM(E6:E7)</f>
        <v>14034.887388</v>
      </c>
      <c r="F5" s="165">
        <f t="shared" ref="F5:F7" si="0">E5/D5</f>
        <v>6.32202134594595</v>
      </c>
      <c r="G5" s="165">
        <f>E5/H5</f>
        <v>0.705487365706111</v>
      </c>
      <c r="H5" s="183">
        <f>H6+H7</f>
        <v>19893.889062</v>
      </c>
    </row>
    <row r="6" s="9" customFormat="1" ht="27" customHeight="1" spans="1:13">
      <c r="A6" s="184">
        <v>212</v>
      </c>
      <c r="B6" s="185" t="s">
        <v>57</v>
      </c>
      <c r="C6" s="186">
        <v>2220</v>
      </c>
      <c r="D6" s="168">
        <v>2220</v>
      </c>
      <c r="E6" s="168">
        <v>14034.887388</v>
      </c>
      <c r="F6" s="169">
        <f t="shared" si="0"/>
        <v>6.32202134594595</v>
      </c>
      <c r="G6" s="169">
        <f>E6/H6</f>
        <v>0.707264959209839</v>
      </c>
      <c r="H6" s="183">
        <v>19843.889062</v>
      </c>
      <c r="M6" s="146"/>
    </row>
    <row r="7" s="9" customFormat="1" ht="27" customHeight="1" spans="1:13">
      <c r="A7" s="184">
        <v>229</v>
      </c>
      <c r="B7" s="185" t="s">
        <v>420</v>
      </c>
      <c r="C7" s="186"/>
      <c r="D7" s="168"/>
      <c r="E7" s="168"/>
      <c r="F7" s="169"/>
      <c r="G7" s="169">
        <f>E7/H7</f>
        <v>0</v>
      </c>
      <c r="H7" s="183">
        <v>50</v>
      </c>
      <c r="M7" s="146"/>
    </row>
    <row r="8" s="9" customFormat="1" ht="27" customHeight="1" spans="1:13">
      <c r="A8" s="182" t="s">
        <v>64</v>
      </c>
      <c r="B8" s="182"/>
      <c r="C8" s="186"/>
      <c r="D8" s="168"/>
      <c r="E8" s="168"/>
      <c r="F8" s="169"/>
      <c r="G8" s="169"/>
      <c r="H8" s="183"/>
      <c r="M8" s="146"/>
    </row>
    <row r="9" s="146" customFormat="1" ht="27" customHeight="1" spans="1:11">
      <c r="A9" s="187" t="s">
        <v>65</v>
      </c>
      <c r="B9" s="187"/>
      <c r="C9" s="175">
        <f>C5+C8</f>
        <v>2220</v>
      </c>
      <c r="D9" s="175">
        <f>D5+D8</f>
        <v>2220</v>
      </c>
      <c r="E9" s="175">
        <f>E5+E8</f>
        <v>14034.887388</v>
      </c>
      <c r="F9" s="176">
        <f>E9/D9</f>
        <v>6.32202134594595</v>
      </c>
      <c r="G9" s="176">
        <f>E9/H9</f>
        <v>0.705487365706111</v>
      </c>
      <c r="H9" s="183">
        <f>H6+H7</f>
        <v>19893.889062</v>
      </c>
      <c r="K9" s="189"/>
    </row>
    <row r="10" s="9" customFormat="1" spans="1:13">
      <c r="A10" s="178"/>
      <c r="B10" s="130"/>
      <c r="C10" s="130"/>
      <c r="D10" s="130"/>
      <c r="E10" s="130"/>
      <c r="F10" s="151"/>
      <c r="G10" s="151"/>
      <c r="M10" s="146"/>
    </row>
    <row r="18" s="9" customFormat="1" spans="6:7">
      <c r="F18" s="188"/>
      <c r="G18" s="188"/>
    </row>
    <row r="19" s="9" customFormat="1" spans="6:7">
      <c r="F19" s="188"/>
      <c r="G19" s="188"/>
    </row>
    <row r="20" s="9" customFormat="1" spans="6:7">
      <c r="F20" s="188"/>
      <c r="G20" s="188"/>
    </row>
    <row r="21" s="9" customFormat="1" spans="6:7">
      <c r="F21" s="188"/>
      <c r="G21" s="188"/>
    </row>
    <row r="22" s="9" customFormat="1" spans="6:7">
      <c r="F22" s="188"/>
      <c r="G22" s="188"/>
    </row>
    <row r="23" s="9" customFormat="1" spans="6:7">
      <c r="F23" s="188"/>
      <c r="G23" s="188"/>
    </row>
    <row r="24" s="9" customFormat="1" spans="6:7">
      <c r="F24" s="188"/>
      <c r="G24" s="188"/>
    </row>
    <row r="25" s="9" customFormat="1" spans="6:7">
      <c r="F25" s="188"/>
      <c r="G25" s="188"/>
    </row>
    <row r="26" s="9" customFormat="1" spans="6:7">
      <c r="F26" s="188"/>
      <c r="G26" s="188"/>
    </row>
    <row r="27" s="9" customFormat="1" spans="6:7">
      <c r="F27" s="188"/>
      <c r="G27" s="188"/>
    </row>
    <row r="28" s="9" customFormat="1" spans="6:7">
      <c r="F28" s="188"/>
      <c r="G28" s="188"/>
    </row>
    <row r="29" s="9" customFormat="1" spans="6:7">
      <c r="F29" s="188"/>
      <c r="G29" s="188"/>
    </row>
    <row r="30" s="9" customFormat="1" spans="6:7">
      <c r="F30" s="188"/>
      <c r="G30" s="188"/>
    </row>
  </sheetData>
  <mergeCells count="11">
    <mergeCell ref="A1:G1"/>
    <mergeCell ref="F2:G2"/>
    <mergeCell ref="A3:B3"/>
    <mergeCell ref="A5:B5"/>
    <mergeCell ref="A8:B8"/>
    <mergeCell ref="A9:B9"/>
    <mergeCell ref="C3:C4"/>
    <mergeCell ref="D3:D4"/>
    <mergeCell ref="E3:E4"/>
    <mergeCell ref="F3:F4"/>
    <mergeCell ref="G3:G4"/>
  </mergeCells>
  <pageMargins left="0.354166666666667" right="0.235416666666667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4"/>
  <sheetViews>
    <sheetView workbookViewId="0">
      <selection activeCell="B35" sqref="B35"/>
    </sheetView>
  </sheetViews>
  <sheetFormatPr defaultColWidth="9.95833333333333" defaultRowHeight="14.25"/>
  <cols>
    <col min="1" max="1" width="9.54166666666667" style="150" customWidth="1"/>
    <col min="2" max="2" width="36" style="130" customWidth="1"/>
    <col min="3" max="3" width="12.8583333333333" style="151"/>
    <col min="4" max="5" width="15.3416666666667" style="151"/>
    <col min="6" max="7" width="11.75" style="151" customWidth="1"/>
    <col min="8" max="8" width="11.125" style="9" hidden="1" customWidth="1"/>
    <col min="9" max="9" width="14.6583333333333" style="9"/>
    <col min="10" max="16384" width="9.95833333333333" style="9"/>
  </cols>
  <sheetData>
    <row r="1" s="126" customFormat="1" ht="22.5" customHeight="1" spans="1:7">
      <c r="A1" s="152" t="s">
        <v>418</v>
      </c>
      <c r="B1" s="10"/>
      <c r="C1" s="153"/>
      <c r="D1" s="153"/>
      <c r="E1" s="153"/>
      <c r="F1" s="153"/>
      <c r="G1" s="153"/>
    </row>
    <row r="2" s="9" customFormat="1" customHeight="1" spans="1:7">
      <c r="A2" s="154"/>
      <c r="B2" s="127"/>
      <c r="C2" s="155"/>
      <c r="D2" s="155"/>
      <c r="E2" s="155"/>
      <c r="F2" s="156" t="s">
        <v>25</v>
      </c>
      <c r="G2" s="157"/>
    </row>
    <row r="3" s="9" customFormat="1" ht="24.75" customHeight="1" spans="1:7">
      <c r="A3" s="158" t="s">
        <v>42</v>
      </c>
      <c r="B3" s="135"/>
      <c r="C3" s="132" t="s">
        <v>27</v>
      </c>
      <c r="D3" s="132" t="s">
        <v>28</v>
      </c>
      <c r="E3" s="132" t="s">
        <v>29</v>
      </c>
      <c r="F3" s="132" t="s">
        <v>30</v>
      </c>
      <c r="G3" s="133" t="s">
        <v>43</v>
      </c>
    </row>
    <row r="4" s="9" customFormat="1" ht="13.5" customHeight="1" spans="1:7">
      <c r="A4" s="159" t="s">
        <v>44</v>
      </c>
      <c r="B4" s="131" t="s">
        <v>26</v>
      </c>
      <c r="C4" s="132"/>
      <c r="D4" s="132"/>
      <c r="E4" s="132"/>
      <c r="F4" s="160"/>
      <c r="G4" s="161"/>
    </row>
    <row r="5" s="9" customFormat="1" ht="13.5" customHeight="1" spans="1:7">
      <c r="A5" s="162"/>
      <c r="B5" s="135"/>
      <c r="C5" s="132"/>
      <c r="D5" s="132"/>
      <c r="E5" s="132"/>
      <c r="F5" s="160"/>
      <c r="G5" s="161"/>
    </row>
    <row r="6" s="130" customFormat="1" ht="21.95" customHeight="1" spans="1:8">
      <c r="A6" s="163" t="s">
        <v>271</v>
      </c>
      <c r="B6" s="164" t="s">
        <v>272</v>
      </c>
      <c r="C6" s="88">
        <v>2220</v>
      </c>
      <c r="D6" s="88">
        <v>2220</v>
      </c>
      <c r="E6" s="88">
        <f>E7</f>
        <v>14034.887388</v>
      </c>
      <c r="F6" s="165">
        <f>E6/D6</f>
        <v>6.32202134594595</v>
      </c>
      <c r="G6" s="166">
        <f t="shared" ref="G6:G14" si="0">E6/H6</f>
        <v>0.707264959209839</v>
      </c>
      <c r="H6" s="130">
        <f>H7</f>
        <v>19843.889062</v>
      </c>
    </row>
    <row r="7" s="130" customFormat="1" ht="21.95" customHeight="1" spans="1:8">
      <c r="A7" s="163" t="s">
        <v>421</v>
      </c>
      <c r="B7" s="164" t="s">
        <v>422</v>
      </c>
      <c r="C7" s="88">
        <v>2220</v>
      </c>
      <c r="D7" s="88">
        <f>SUM(D8:D10)</f>
        <v>2220</v>
      </c>
      <c r="E7" s="88">
        <f>SUM(E8:E10)</f>
        <v>14034.887388</v>
      </c>
      <c r="F7" s="165">
        <f>E7/D7</f>
        <v>6.32202134594595</v>
      </c>
      <c r="G7" s="166">
        <f t="shared" si="0"/>
        <v>0.707264959209839</v>
      </c>
      <c r="H7" s="130">
        <f>H8+H9+H10</f>
        <v>19843.889062</v>
      </c>
    </row>
    <row r="8" s="130" customFormat="1" ht="21.95" customHeight="1" spans="1:9">
      <c r="A8" s="167" t="s">
        <v>423</v>
      </c>
      <c r="B8" s="53" t="s">
        <v>424</v>
      </c>
      <c r="C8" s="168"/>
      <c r="D8" s="168"/>
      <c r="E8" s="168">
        <v>3120.557877</v>
      </c>
      <c r="F8" s="169" t="s">
        <v>52</v>
      </c>
      <c r="G8" s="170">
        <f t="shared" si="0"/>
        <v>35.9896394317897</v>
      </c>
      <c r="H8" s="130">
        <v>86.707117</v>
      </c>
      <c r="I8" s="151"/>
    </row>
    <row r="9" s="130" customFormat="1" ht="21.95" customHeight="1" spans="1:9">
      <c r="A9" s="167" t="s">
        <v>425</v>
      </c>
      <c r="B9" s="53" t="s">
        <v>426</v>
      </c>
      <c r="C9" s="168">
        <v>2220</v>
      </c>
      <c r="D9" s="168">
        <v>2220</v>
      </c>
      <c r="E9" s="168">
        <v>8709.203933</v>
      </c>
      <c r="F9" s="169">
        <f>E9/D9</f>
        <v>3.92306483468468</v>
      </c>
      <c r="G9" s="170">
        <f t="shared" si="0"/>
        <v>0.822354055822179</v>
      </c>
      <c r="H9" s="130">
        <v>10590.57698</v>
      </c>
      <c r="I9" s="151"/>
    </row>
    <row r="10" s="130" customFormat="1" ht="21.95" customHeight="1" spans="1:9">
      <c r="A10" s="167" t="s">
        <v>427</v>
      </c>
      <c r="B10" s="53" t="s">
        <v>428</v>
      </c>
      <c r="C10" s="171"/>
      <c r="D10" s="168"/>
      <c r="E10" s="168">
        <v>2205.125578</v>
      </c>
      <c r="F10" s="169" t="s">
        <v>52</v>
      </c>
      <c r="G10" s="170">
        <f t="shared" si="0"/>
        <v>0.24056077320007</v>
      </c>
      <c r="H10" s="130">
        <v>9166.604965</v>
      </c>
      <c r="I10" s="151"/>
    </row>
    <row r="11" s="146" customFormat="1" ht="21.95" customHeight="1" spans="1:8">
      <c r="A11" s="163" t="s">
        <v>429</v>
      </c>
      <c r="B11" s="164" t="s">
        <v>420</v>
      </c>
      <c r="C11" s="88"/>
      <c r="D11" s="88">
        <f>SUM(D12)</f>
        <v>0</v>
      </c>
      <c r="E11" s="88">
        <f>SUM(E12)</f>
        <v>0</v>
      </c>
      <c r="F11" s="165" t="s">
        <v>52</v>
      </c>
      <c r="G11" s="166">
        <f t="shared" si="0"/>
        <v>0</v>
      </c>
      <c r="H11" s="146">
        <v>50</v>
      </c>
    </row>
    <row r="12" s="146" customFormat="1" ht="21.95" customHeight="1" spans="1:8">
      <c r="A12" s="163" t="s">
        <v>430</v>
      </c>
      <c r="B12" s="164" t="s">
        <v>431</v>
      </c>
      <c r="C12" s="88"/>
      <c r="D12" s="88">
        <f>SUM(D13)</f>
        <v>0</v>
      </c>
      <c r="E12" s="88">
        <f>SUM(E13)</f>
        <v>0</v>
      </c>
      <c r="F12" s="165" t="s">
        <v>52</v>
      </c>
      <c r="G12" s="166">
        <f t="shared" si="0"/>
        <v>0</v>
      </c>
      <c r="H12" s="146">
        <v>50</v>
      </c>
    </row>
    <row r="13" s="130" customFormat="1" ht="21.95" customHeight="1" spans="1:8">
      <c r="A13" s="167" t="s">
        <v>432</v>
      </c>
      <c r="B13" s="53" t="s">
        <v>433</v>
      </c>
      <c r="C13" s="172"/>
      <c r="D13" s="173"/>
      <c r="E13" s="173"/>
      <c r="F13" s="169" t="s">
        <v>52</v>
      </c>
      <c r="G13" s="170">
        <f t="shared" si="0"/>
        <v>0</v>
      </c>
      <c r="H13" s="130">
        <v>50</v>
      </c>
    </row>
    <row r="14" s="9" customFormat="1" ht="21.95" customHeight="1" spans="1:8">
      <c r="A14" s="174"/>
      <c r="B14" s="141" t="s">
        <v>434</v>
      </c>
      <c r="C14" s="175">
        <v>1965.5</v>
      </c>
      <c r="D14" s="175">
        <f>D6+D11</f>
        <v>2220</v>
      </c>
      <c r="E14" s="175">
        <f>E6+E11</f>
        <v>14034.887388</v>
      </c>
      <c r="F14" s="176">
        <f>E14/D14</f>
        <v>6.32202134594595</v>
      </c>
      <c r="G14" s="177">
        <f t="shared" si="0"/>
        <v>0.705487365706111</v>
      </c>
      <c r="H14" s="9">
        <f>H6+H11</f>
        <v>19893.889062</v>
      </c>
    </row>
  </sheetData>
  <mergeCells count="10">
    <mergeCell ref="A1:G1"/>
    <mergeCell ref="F2:G2"/>
    <mergeCell ref="A3:B3"/>
    <mergeCell ref="A4:A5"/>
    <mergeCell ref="B4:B5"/>
    <mergeCell ref="C3:C5"/>
    <mergeCell ref="D3:D5"/>
    <mergeCell ref="E3:E5"/>
    <mergeCell ref="F3:F5"/>
    <mergeCell ref="G3:G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目录</vt:lpstr>
      <vt:lpstr>一般公共预算收入决算表</vt:lpstr>
      <vt:lpstr>一般公共预算支出决算表</vt:lpstr>
      <vt:lpstr>本级一般公共预算支出决算表</vt:lpstr>
      <vt:lpstr>一般公共预算基本支出决算表</vt:lpstr>
      <vt:lpstr>一般公共预算“三公经费”财政拨款支出决算表</vt:lpstr>
      <vt:lpstr>政府性基金预算收入决算表</vt:lpstr>
      <vt:lpstr>政府性基金预算支出决算表</vt:lpstr>
      <vt:lpstr>本级政府性基金预算支出决算表</vt:lpstr>
      <vt:lpstr>国有资本经营预算收入决算表</vt:lpstr>
      <vt:lpstr>国有资本经营预算支出决算表</vt:lpstr>
      <vt:lpstr>本级国有资本经营支出决算表</vt:lpstr>
      <vt:lpstr>社会保险基金预算收入决算表</vt:lpstr>
      <vt:lpstr>社会保险基金预算支出决算表</vt:lpstr>
      <vt:lpstr>一般公共预算税收返还和转移支付表</vt:lpstr>
      <vt:lpstr>政府性基金转移支付表</vt:lpstr>
      <vt:lpstr>专项转移支付执行情况表</vt:lpstr>
      <vt:lpstr>地方政府债务限额及余额决算情况表</vt:lpstr>
      <vt:lpstr>地方政府一般债务余额情况表</vt:lpstr>
      <vt:lpstr>地方政府专项债务余额情况表</vt:lpstr>
      <vt:lpstr>新增地方政府债券使用情况表</vt:lpstr>
      <vt:lpstr>地方政府债务发行及还本付息情况表</vt:lpstr>
      <vt:lpstr>政府采购情况表</vt:lpstr>
      <vt:lpstr>政府购买服务情况表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加里奥</cp:lastModifiedBy>
  <dcterms:created xsi:type="dcterms:W3CDTF">2024-10-08T03:10:00Z</dcterms:created>
  <dcterms:modified xsi:type="dcterms:W3CDTF">2024-10-09T05:30:07Z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87A57A77DA464B9DB5E6DAA7D27B480A_12</vt:lpwstr>
  </property>
</Properties>
</file>